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Individual Orders" state="visible" r:id="rId3"/>
    <sheet sheetId="2" name="Combined Order" state="visible" r:id="rId4"/>
  </sheets>
  <definedNames/>
  <calcPr/>
</workbook>
</file>

<file path=xl/sharedStrings.xml><?xml version="1.0" encoding="utf-8"?>
<sst xmlns="http://schemas.openxmlformats.org/spreadsheetml/2006/main" count="273" uniqueCount="241">
  <si>
    <t>Person Name</t>
  </si>
  <si>
    <t>Product Number</t>
  </si>
  <si>
    <t>Item Name</t>
  </si>
  <si>
    <t>Price</t>
  </si>
  <si>
    <t>Qty</t>
  </si>
  <si>
    <t>Person Total</t>
  </si>
  <si>
    <t>Paid and collected (sign committee member)</t>
  </si>
  <si>
    <t>Collected and Paid (sign collector)</t>
  </si>
  <si>
    <t>Notes</t>
  </si>
  <si>
    <t>Chris Dacia Sandero Wong</t>
  </si>
  <si>
    <t>25328</t>
  </si>
  <si>
    <t>black/red opaque dice 7 set</t>
  </si>
  <si>
    <t>25318</t>
  </si>
  <si>
    <t>light purple/white opaque dice 7 set</t>
  </si>
  <si>
    <t>Speckled Polyhedral Ninja™ 7-Die Set</t>
  </si>
  <si>
    <t>25427</t>
  </si>
  <si>
    <t>speckled urban dice 7 set</t>
  </si>
  <si>
    <t>2398</t>
  </si>
  <si>
    <t>large black dice bag</t>
  </si>
  <si>
    <t>Daniel Scott</t>
  </si>
  <si>
    <t>26428</t>
  </si>
  <si>
    <t> Gemini™ Polyhedral Blue-Purple w/gold 7-Die Set</t>
  </si>
  <si>
    <t>Already Paid (ben)</t>
  </si>
  <si>
    <t>Cameron Davis</t>
  </si>
  <si>
    <t>25401</t>
  </si>
  <si>
    <t>Opaque Polyhedral White/black 7-Die Set</t>
  </si>
  <si>
    <t>Ben Edwards</t>
  </si>
  <si>
    <t>2375</t>
  </si>
  <si>
    <t>small dicebag (green)</t>
  </si>
  <si>
    <t>27416</t>
  </si>
  <si>
    <t>pack of 7 Frosted carribean blue</t>
  </si>
  <si>
    <t>27452</t>
  </si>
  <si>
    <t>VortexDandelion</t>
  </si>
  <si>
    <t>Kim Smith</t>
  </si>
  <si>
    <t>25140</t>
  </si>
  <si>
    <t>Speckled Hi Tech Set of Ten d10's</t>
  </si>
  <si>
    <t>001LB</t>
  </si>
  <si>
    <t>Pound o' Dice (Appx. 80-100 Dice)</t>
  </si>
  <si>
    <t>Stefan Elliott</t>
  </si>
  <si>
    <t>1002</t>
  </si>
  <si>
    <t>Red Glass Stones (approximately 40 with small grey velour bag) </t>
  </si>
  <si>
    <t>1004</t>
  </si>
  <si>
    <t>Dark Blue Glass Stones (approximately 40 with small grey velour bag) </t>
  </si>
  <si>
    <t>26435</t>
  </si>
  <si>
    <t>Gemini™ Polyhedral Black-Blue/gold 7-Die Set </t>
  </si>
  <si>
    <t>Ryan Nicholson</t>
  </si>
  <si>
    <t>26440</t>
  </si>
  <si>
    <t>Black-Purple w/gold 7-Die Set</t>
  </si>
  <si>
    <t>27418</t>
  </si>
  <si>
    <t>Leaf™ Black Gold w/silver 7-Die Set </t>
  </si>
  <si>
    <t>2373</t>
  </si>
  <si>
    <t>Burgundy small dice bag </t>
  </si>
  <si>
    <t>Frames</t>
  </si>
  <si>
    <t>Rowan Ashwin is going to buy half of these off Frames</t>
  </si>
  <si>
    <t>26233</t>
  </si>
  <si>
    <t>Gemini™ Polyhedral Black-red w/gold Set of Ten d10's</t>
  </si>
  <si>
    <t>39</t>
  </si>
  <si>
    <t>Casino Dice 2-Die Set</t>
  </si>
  <si>
    <t>Roland Kerr</t>
  </si>
  <si>
    <t>2805</t>
  </si>
  <si>
    <t>Plastic Figure Display Box: Medium Tall (Clear w/Black Lid)</t>
  </si>
  <si>
    <t>27620</t>
  </si>
  <si>
    <t>Borealis™ 16mm d6 with pips Aquerple™/black Dice Block™ (12 dice) </t>
  </si>
  <si>
    <t>d100 White</t>
  </si>
  <si>
    <t>XH3016</t>
  </si>
  <si>
    <t>Shimmer Blue w/ gold d30</t>
  </si>
  <si>
    <t>XQ1608</t>
  </si>
  <si>
    <t>Black/white d16</t>
  </si>
  <si>
    <t>2807</t>
  </si>
  <si>
    <t>Plastic Figure Display Box: Large (Clear w/Black Lid)</t>
  </si>
  <si>
    <t>Cam Locke</t>
  </si>
  <si>
    <t>97246</t>
  </si>
  <si>
    <t>Megamat</t>
  </si>
  <si>
    <t>27219</t>
  </si>
  <si>
    <t>Scarab Blue w. Gold d10 set</t>
  </si>
  <si>
    <t>26223</t>
  </si>
  <si>
    <t>Blue steel w. white d10 set</t>
  </si>
  <si>
    <t>PC1109</t>
  </si>
  <si>
    <t>tens digit Blueblood scarabs </t>
  </si>
  <si>
    <t>Rhys McConnell</t>
  </si>
  <si>
    <t>23007</t>
  </si>
  <si>
    <t>Translucent Polyhedral Purple/white 7-Die Set</t>
  </si>
  <si>
    <t>25300</t>
  </si>
  <si>
    <t>Speckled Polyhedral Air 7-Die Set</t>
  </si>
  <si>
    <t>26427</t>
  </si>
  <si>
    <t>Gemini™ Polyhedral Black-copper w/white 7-Die Set</t>
  </si>
  <si>
    <t>Will Moore</t>
  </si>
  <si>
    <t>25600</t>
  </si>
  <si>
    <t>16mm d6 Ivory/Black Dice Block™ (12-Dice)</t>
  </si>
  <si>
    <t>25800</t>
  </si>
  <si>
    <t>12mm d6 Ivory/Black Dice Block™ (36-Dice) </t>
  </si>
  <si>
    <t>25418</t>
  </si>
  <si>
    <t>Black/Red7 die set</t>
  </si>
  <si>
    <t>25408</t>
  </si>
  <si>
    <t>Black/White 7 die set</t>
  </si>
  <si>
    <t>PQ2008</t>
  </si>
  <si>
    <t>Black/White d20</t>
  </si>
  <si>
    <t>Chris Bobridge</t>
  </si>
  <si>
    <t>'01121</t>
  </si>
  <si>
    <t>Clear Tubed Gaming Stones</t>
  </si>
  <si>
    <t>'00023</t>
  </si>
  <si>
    <t>Dice Boot </t>
  </si>
  <si>
    <t>'00501</t>
  </si>
  <si>
    <t>1 minute sand timer</t>
  </si>
  <si>
    <t>'00503</t>
  </si>
  <si>
    <t>3 minute sand timer</t>
  </si>
  <si>
    <t>25338</t>
  </si>
  <si>
    <t>Blue Stars Polyhedral 7 dice set</t>
  </si>
  <si>
    <t>25703</t>
  </si>
  <si>
    <t>Fire 16 mm dice block</t>
  </si>
  <si>
    <t>25935</t>
  </si>
  <si>
    <t>Golden Recon 12 mm dice block</t>
  </si>
  <si>
    <t>25116</t>
  </si>
  <si>
    <t>Sea polyhedral 10 d 10 set</t>
  </si>
  <si>
    <t>2378</t>
  </si>
  <si>
    <t>Small black cloth bag</t>
  </si>
  <si>
    <t>52105</t>
  </si>
  <si>
    <t>Key Chain d12 or d20 silver</t>
  </si>
  <si>
    <t>NonMember Fee</t>
  </si>
  <si>
    <t>Lydon Tan</t>
  </si>
  <si>
    <t>26429</t>
  </si>
  <si>
    <t>Gemini™ Polyhedral Blue-red w/gold 7-Die Set</t>
  </si>
  <si>
    <t>27220</t>
  </si>
  <si>
    <t>Borealis™ Aquerple™/black Set of Ten d10's</t>
  </si>
  <si>
    <t>2376</t>
  </si>
  <si>
    <t>Suedecloth Dice Bag (S): Royal Blue</t>
  </si>
  <si>
    <t>Red Glass Stones (approximately 40 with grey velour bag)</t>
  </si>
  <si>
    <t>Dark Blue Glass Stones (velour bag 40 blah blah)</t>
  </si>
  <si>
    <t>Andrew Finley</t>
  </si>
  <si>
    <t>Air Speckled Dice</t>
  </si>
  <si>
    <t>25310</t>
  </si>
  <si>
    <t>Earth Speckled Dice</t>
  </si>
  <si>
    <t>25303</t>
  </si>
  <si>
    <t>Fire Speckled Dice</t>
  </si>
  <si>
    <t>25306</t>
  </si>
  <si>
    <t>Water Speckled Dice</t>
  </si>
  <si>
    <t>26439</t>
  </si>
  <si>
    <t>Black-Green w/gold Gemini Dice</t>
  </si>
  <si>
    <t>Black-Purple w/gold Gemini Dice</t>
  </si>
  <si>
    <t>26436</t>
  </si>
  <si>
    <t>Blue-Green w/gold Gemini Dice</t>
  </si>
  <si>
    <t>26438</t>
  </si>
  <si>
    <t>Green-Teal (trans) w/gld Gemini Dice</t>
  </si>
  <si>
    <t>96246</t>
  </si>
  <si>
    <t>Reversible Battlemat™ 1" Squares &amp; 1" Hexes (23 1/2" x 26" Playing Surface)</t>
  </si>
  <si>
    <t>29910</t>
  </si>
  <si>
    <t> Best of Chessex™ 7 Die Polyhedral Dice Set Sampler (Opaque, Speckled, Translucent)</t>
  </si>
  <si>
    <t>actually $217.23</t>
  </si>
  <si>
    <t>CHX 29021</t>
  </si>
  <si>
    <t>Gold Plated Micro Metal 7 Dice Set</t>
  </si>
  <si>
    <t>CHX 29022</t>
  </si>
  <si>
    <t>Silver Plated Micro Metal 7 Dice Set</t>
  </si>
  <si>
    <t>CHX 52005</t>
  </si>
  <si>
    <t>Old Copper Key Chain d20 Dragon's Claw Dice Holder Jewellery</t>
  </si>
  <si>
    <t>MEMBER SHIP</t>
  </si>
  <si>
    <t>Already Paid (frames)</t>
  </si>
  <si>
    <t>Value from prices</t>
  </si>
  <si>
    <t>Subtotal</t>
  </si>
  <si>
    <t>For Club Paid half by Jon</t>
  </si>
  <si>
    <t>Reversible Megamat™ 1" Squares &amp; 1" Hexes (34½" x 48" Playing Surface)</t>
  </si>
  <si>
    <t>Jon Van Buren, has volenteered to pay for half of this ($20) to replace the one that was damaged during AdEva F/C</t>
  </si>
  <si>
    <t>Club Order</t>
  </si>
  <si>
    <t>23</t>
  </si>
  <si>
    <t>Dice Boot</t>
  </si>
  <si>
    <t>die size</t>
  </si>
  <si>
    <t>die qty</t>
  </si>
  <si>
    <t>Club Dice amounts</t>
  </si>
  <si>
    <t>Use as Prize</t>
  </si>
  <si>
    <t>random</t>
  </si>
  <si>
    <t>d4</t>
  </si>
  <si>
    <t>29950</t>
  </si>
  <si>
    <t>Small Sampler: Empty</t>
  </si>
  <si>
    <t>d6</t>
  </si>
  <si>
    <t>3154</t>
  </si>
  <si>
    <t>Water Soluble Markers: 4-Pack (1 each Red, Blue, Green, and Black)</t>
  </si>
  <si>
    <t>d8</t>
  </si>
  <si>
    <t>3159</t>
  </si>
  <si>
    <t>Single Water Soluble Marker: Black</t>
  </si>
  <si>
    <t>d10</t>
  </si>
  <si>
    <t>29410</t>
  </si>
  <si>
    <t>Opaque Bag of 50 Assorted Polyhedral d10 Dice</t>
  </si>
  <si>
    <t>d%</t>
  </si>
  <si>
    <t>25415</t>
  </si>
  <si>
    <t>Opaque Polyhedral Dusty Green w/copper 7-Die Set</t>
  </si>
  <si>
    <t>set</t>
  </si>
  <si>
    <t>d12</t>
  </si>
  <si>
    <t>25426</t>
  </si>
  <si>
    <t>Opaque Polyhedral Dusty Blue/copper 7-Die Set</t>
  </si>
  <si>
    <t>d20</t>
  </si>
  <si>
    <t>25428</t>
  </si>
  <si>
    <t>Opaque Polyhedral Black/gold 7-Die Set</t>
  </si>
  <si>
    <t>25420</t>
  </si>
  <si>
    <t>Opaque Polyhedral Dark Grey w/copper 7-Die Set</t>
  </si>
  <si>
    <t>Total Dice</t>
  </si>
  <si>
    <t>26218</t>
  </si>
  <si>
    <t>Opaque Black/red Set of Ten d10's</t>
  </si>
  <si>
    <t>25403</t>
  </si>
  <si>
    <t>Opaque Polyhedral Orange/black 7-Die Set</t>
  </si>
  <si>
    <t>25814</t>
  </si>
  <si>
    <t>Opaque 12mm d6 Red/black Dice Block™ (36 dice)</t>
  </si>
  <si>
    <t>27693</t>
  </si>
  <si>
    <t>Lustrous™ 16mm d6 Gold/silver Dice Block™ (12 dice)</t>
  </si>
  <si>
    <t>PQ1115</t>
  </si>
  <si>
    <t>Opaque Polyhedral Dusty Green/copper Tens 10™</t>
  </si>
  <si>
    <t>PQ1116</t>
  </si>
  <si>
    <t>Opaque Polyhedral Light Blue/white Tens 10™</t>
  </si>
  <si>
    <t>PQ1117</t>
  </si>
  <si>
    <t>Opaque Polyhedral Purple/red Tens 10™</t>
  </si>
  <si>
    <t>PQ1118</t>
  </si>
  <si>
    <t>Opaque Polyhedral Black/red Tens 10™</t>
  </si>
  <si>
    <t>PQ1120</t>
  </si>
  <si>
    <t>Opaque Polyhedral Dark Grey/copper Tens 10™</t>
  </si>
  <si>
    <t>PQ1125</t>
  </si>
  <si>
    <t>Opaque Polyhedral Dusty Blue/copper Tens 10™</t>
  </si>
  <si>
    <t>PQ1127</t>
  </si>
  <si>
    <t>Opaque Polyhedral Light Purple/white Tens 10™</t>
  </si>
  <si>
    <t>PQ1128</t>
  </si>
  <si>
    <t>Opaque Polyhedral Black/gold Tens 10™</t>
  </si>
  <si>
    <t>Grand Total</t>
  </si>
  <si>
    <t>True Total ($US) (Inc postage)</t>
  </si>
  <si>
    <t>785.52</t>
  </si>
  <si>
    <t>True Total ($AU) (Inc postage)</t>
  </si>
  <si>
    <t>$799.94</t>
  </si>
  <si>
    <t>Retail Cost</t>
  </si>
  <si>
    <t>Income</t>
  </si>
  <si>
    <t>Member Purcases</t>
  </si>
  <si>
    <t>Jon paying 50% Purchases</t>
  </si>
  <si>
    <t>Club Purchases</t>
  </si>
  <si>
    <t>Total</t>
  </si>
  <si>
    <t>Net Profit for Club</t>
  </si>
  <si>
    <t>Net Value Delivered To Club</t>
  </si>
  <si>
    <t>'=Net Profit + Retail Cost of Stuff Club Is Getting</t>
  </si>
  <si>
    <t>Approx Cost of club purchases in Perth</t>
  </si>
  <si>
    <t>Postal Address:</t>
  </si>
  <si>
    <t>ATT: Unigames</t>
  </si>
  <si>
    <t>C/O: M300</t>
  </si>
  <si>
    <t>UWA Guild of Undergraduates</t>
  </si>
  <si>
    <t>35 Stirling Highway  Crawley WA 6009</t>
  </si>
  <si>
    <t>Product Code</t>
  </si>
  <si>
    <t>Item</t>
  </si>
  <si>
    <t>After 50% Discount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</si>
</sst>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23"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/>
      <u val="none"/>
      <sz val="10.0"/>
      <color rgb="FF000000"/>
      <name val="Arial"/>
    </font>
    <font>
      <b val="0"/>
      <i val="0"/>
      <strike val="0"/>
      <u val="none"/>
      <sz val="10.0"/>
      <color rgb="FFA64D79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/>
      <i val="0"/>
      <strike val="0"/>
      <u/>
      <sz val="10.0"/>
      <color rgb="FF000000"/>
      <name val="Arial"/>
    </font>
    <font>
      <b val="0"/>
      <i val="0"/>
      <strike/>
      <u val="none"/>
      <sz val="10.0"/>
      <color rgb="FF000000"/>
      <name val="Arial"/>
    </font>
    <font>
      <b/>
      <i val="0"/>
      <strike val="0"/>
      <u/>
      <sz val="10.0"/>
      <color rgb="FF000000"/>
      <name val="Arial"/>
    </font>
    <font>
      <b/>
      <i val="0"/>
      <strike val="0"/>
      <u val="none"/>
      <sz val="10.0"/>
      <color rgb="FF000000"/>
      <name val="Arial"/>
    </font>
    <font>
      <b/>
      <i val="0"/>
      <strike val="0"/>
      <u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434343"/>
      <name val="Arial"/>
    </font>
    <font>
      <b val="0"/>
      <i val="0"/>
      <strike val="0"/>
      <u val="none"/>
      <sz val="10.0"/>
      <color rgb="FFA64D79"/>
      <name val="Arial"/>
    </font>
    <font>
      <b val="0"/>
      <i val="0"/>
      <strike val="0"/>
      <u val="none"/>
      <sz val="10.0"/>
      <color rgb="FFA64D79"/>
      <name val="Arial"/>
    </font>
    <font>
      <b/>
      <i val="0"/>
      <strike val="0"/>
      <u val="none"/>
      <sz val="10.0"/>
      <color rgb="FF000000"/>
      <name val="Arial"/>
    </font>
    <font>
      <b val="0"/>
      <i val="0"/>
      <strike val="0"/>
      <u val="none"/>
      <sz val="10.0"/>
      <color rgb="FF000000"/>
      <name val="Arial"/>
    </font>
  </fonts>
  <fills count="8">
    <fill>
      <patternFill patternType="none"/>
    </fill>
    <fill>
      <patternFill patternType="gray125">
        <bgColor rgb="FFFFFFFF"/>
      </patternFill>
    </fill>
    <fill>
      <patternFill patternType="solid">
        <fgColor rgb="FFD9EAD3"/>
        <bgColor indexed="64"/>
      </patternFill>
    </fill>
    <fill>
      <patternFill patternType="solid">
        <fgColor rgb="FFA64D79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674EA7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fillId="0" numFmtId="0" borderId="0" fontId="0"/>
  </cellStyleXfs>
  <cellXfs count="46">
    <xf applyAlignment="1" fillId="0" xfId="0" numFmtId="0" borderId="0" fontId="0">
      <alignment vertical="bottom" horizontal="general" wrapText="1"/>
    </xf>
    <xf applyBorder="1" applyAlignment="1" fillId="2" xfId="0" numFmtId="0" borderId="1" fontId="0" applyFill="1">
      <alignment vertical="bottom" horizontal="left" wrapText="1"/>
    </xf>
    <xf applyAlignment="1" fillId="0" xfId="0" numFmtId="0" borderId="0" fontId="0">
      <alignment vertical="bottom" horizontal="left" wrapText="1"/>
    </xf>
    <xf applyAlignment="1" fillId="3" xfId="0" numFmtId="0" borderId="0" fontId="0" applyFill="1">
      <alignment vertical="bottom" horizontal="general" wrapText="1"/>
    </xf>
    <xf applyAlignment="1" fillId="4" xfId="0" numFmtId="0" borderId="0" applyFont="1" fontId="1" applyFill="1">
      <alignment vertical="bottom" horizontal="general" wrapText="1"/>
    </xf>
    <xf applyAlignment="1" fillId="0" xfId="0" numFmtId="49" borderId="0" applyFont="1" fontId="2" applyNumberFormat="1">
      <alignment vertical="bottom" horizontal="left" wrapText="1"/>
    </xf>
    <xf applyBorder="1" applyAlignment="1" fillId="2" xfId="0" numFmtId="0" borderId="2" applyFont="1" fontId="3" applyFill="1">
      <alignment vertical="bottom" horizontal="right" wrapText="1"/>
    </xf>
    <xf applyAlignment="1" fillId="4" xfId="0" numFmtId="0" borderId="0" fontId="0" applyFill="1">
      <alignment vertical="bottom" horizontal="general" wrapText="1"/>
    </xf>
    <xf applyAlignment="1" fillId="4" xfId="0" numFmtId="0" borderId="0" applyFont="1" fontId="4" applyFill="1">
      <alignment vertical="bottom" horizontal="general" wrapText="1"/>
    </xf>
    <xf applyAlignment="1" fillId="0" xfId="0" numFmtId="0" borderId="0" fontId="0">
      <alignment vertical="bottom" horizontal="center" wrapText="1"/>
    </xf>
    <xf applyAlignment="1" fillId="3" xfId="0" numFmtId="0" borderId="0" applyFont="1" fontId="5" applyFill="1">
      <alignment vertical="bottom" horizontal="general" wrapText="1"/>
    </xf>
    <xf applyAlignment="1" fillId="4" xfId="0" numFmtId="164" borderId="0" applyFont="1" fontId="6" applyNumberFormat="1" applyFill="1">
      <alignment vertical="bottom" horizontal="general" wrapText="1"/>
    </xf>
    <xf applyBorder="1" applyAlignment="1" fillId="2" xfId="0" numFmtId="0" borderId="2" applyFont="1" fontId="7" applyFill="1">
      <alignment vertical="bottom" horizontal="general" wrapText="1"/>
    </xf>
    <xf applyAlignment="1" fillId="3" xfId="0" numFmtId="164" borderId="0" fontId="0" applyNumberFormat="1" applyFill="1">
      <alignment vertical="bottom" horizontal="general" wrapText="1"/>
    </xf>
    <xf applyAlignment="1" fillId="0" xfId="0" numFmtId="0" borderId="0" applyFont="1" fontId="8">
      <alignment vertical="bottom" horizontal="general" wrapText="1"/>
    </xf>
    <xf applyBorder="1" applyAlignment="1" fillId="2" xfId="0" numFmtId="0" borderId="3" applyFont="1" fontId="9" applyFill="1">
      <alignment vertical="bottom" horizontal="general" wrapText="1"/>
    </xf>
    <xf applyBorder="1" applyAlignment="1" fillId="0" xfId="0" numFmtId="0" borderId="1" fontId="0">
      <alignment vertical="bottom" horizontal="left" wrapText="1"/>
    </xf>
    <xf applyAlignment="1" fillId="0" xfId="0" numFmtId="164" borderId="0" fontId="0" applyNumberFormat="1">
      <alignment vertical="bottom" horizontal="general" wrapText="1"/>
    </xf>
    <xf applyAlignment="1" fillId="4" xfId="0" numFmtId="0" borderId="0" applyFont="1" fontId="10" applyFill="1">
      <alignment vertical="bottom" horizontal="general" wrapText="1"/>
    </xf>
    <xf applyAlignment="1" fillId="4" xfId="0" numFmtId="164" borderId="0" fontId="0" applyNumberFormat="1" applyFill="1">
      <alignment vertical="bottom" horizontal="general" wrapText="1"/>
    </xf>
    <xf applyAlignment="1" fillId="0" xfId="0" numFmtId="49" borderId="0" applyFont="1" fontId="11" applyNumberFormat="1">
      <alignment vertical="bottom" horizontal="left" wrapText="1"/>
    </xf>
    <xf applyAlignment="1" fillId="5" xfId="0" numFmtId="49" borderId="0" applyFont="1" fontId="12" applyNumberFormat="1" applyFill="1">
      <alignment vertical="bottom" horizontal="left" wrapText="1"/>
    </xf>
    <xf applyAlignment="1" fillId="4" xfId="0" numFmtId="49" borderId="0" applyFont="1" fontId="13" applyNumberFormat="1" applyFill="1">
      <alignment vertical="bottom" horizontal="left" wrapText="1"/>
    </xf>
    <xf applyAlignment="1" fillId="0" xfId="0" numFmtId="49" borderId="0" fontId="0" applyNumberFormat="1">
      <alignment vertical="bottom" horizontal="left" wrapText="1"/>
    </xf>
    <xf applyAlignment="1" fillId="5" xfId="0" numFmtId="0" borderId="0" fontId="0" applyFill="1">
      <alignment vertical="bottom" horizontal="general" wrapText="1"/>
    </xf>
    <xf applyAlignment="1" fillId="5" xfId="0" numFmtId="164" borderId="0" fontId="0" applyNumberFormat="1" applyFill="1">
      <alignment vertical="bottom" horizontal="general" wrapText="1"/>
    </xf>
    <xf applyAlignment="1" fillId="6" xfId="0" numFmtId="164" borderId="0" fontId="0" applyNumberFormat="1" applyFill="1">
      <alignment vertical="bottom" horizontal="general" wrapText="1"/>
    </xf>
    <xf applyBorder="1" applyAlignment="1" fillId="0" xfId="0" numFmtId="0" borderId="2" fontId="0">
      <alignment vertical="bottom" horizontal="general" wrapText="1"/>
    </xf>
    <xf applyAlignment="1" fillId="5" xfId="0" numFmtId="0" borderId="0" applyFont="1" fontId="14" applyFill="1">
      <alignment vertical="bottom" horizontal="general" wrapText="1"/>
    </xf>
    <xf applyAlignment="1" fillId="0" xfId="0" numFmtId="164" borderId="0" applyFont="1" fontId="15" applyNumberFormat="1">
      <alignment vertical="bottom" horizontal="general" wrapText="1"/>
    </xf>
    <xf applyAlignment="1" fillId="3" xfId="0" numFmtId="49" borderId="0" fontId="0" applyNumberFormat="1" applyFill="1">
      <alignment vertical="bottom" horizontal="left" wrapText="1"/>
    </xf>
    <xf applyAlignment="1" fillId="0" xfId="0" numFmtId="0" borderId="0" applyFont="1" fontId="16">
      <alignment vertical="bottom" horizontal="general" wrapText="1"/>
    </xf>
    <xf applyAlignment="1" fillId="4" xfId="0" numFmtId="49" borderId="0" fontId="0" applyNumberFormat="1" applyFill="1">
      <alignment vertical="bottom" horizontal="left" wrapText="1"/>
    </xf>
    <xf applyAlignment="1" fillId="0" xfId="0" numFmtId="0" borderId="0" applyFont="1" fontId="17">
      <alignment vertical="bottom" horizontal="general" wrapText="1"/>
    </xf>
    <xf applyBorder="1" applyAlignment="1" fillId="2" xfId="0" numFmtId="0" borderId="4" fontId="0" applyFill="1">
      <alignment vertical="bottom" horizontal="general" wrapText="1"/>
    </xf>
    <xf applyAlignment="1" fillId="4" xfId="0" numFmtId="0" borderId="0" applyFont="1" fontId="18" applyFill="1">
      <alignment vertical="bottom" horizontal="general" wrapText="1"/>
    </xf>
    <xf applyAlignment="1" fillId="6" xfId="0" numFmtId="49" borderId="0" fontId="0" applyNumberFormat="1" applyFill="1">
      <alignment vertical="bottom" horizontal="left" wrapText="1"/>
    </xf>
    <xf applyBorder="1" applyAlignment="1" fillId="6" xfId="0" numFmtId="0" borderId="5" fontId="0" applyFill="1">
      <alignment vertical="bottom" horizontal="general" wrapText="1"/>
    </xf>
    <xf applyAlignment="1" fillId="3" xfId="0" numFmtId="49" borderId="0" applyFont="1" fontId="19" applyNumberFormat="1" applyFill="1">
      <alignment vertical="bottom" horizontal="left" wrapText="1"/>
    </xf>
    <xf applyAlignment="1" fillId="3" xfId="0" numFmtId="164" borderId="0" applyFont="1" fontId="20" applyNumberFormat="1" applyFill="1">
      <alignment vertical="bottom" horizontal="general" wrapText="1"/>
    </xf>
    <xf applyAlignment="1" fillId="6" xfId="0" numFmtId="0" borderId="0" fontId="0" applyFill="1">
      <alignment vertical="bottom" horizontal="general" wrapText="1"/>
    </xf>
    <xf applyAlignment="1" fillId="7" xfId="0" numFmtId="0" borderId="0" fontId="0" applyFill="1">
      <alignment vertical="bottom" horizontal="general" wrapText="1"/>
    </xf>
    <xf applyAlignment="1" fillId="0" xfId="0" numFmtId="164" borderId="0" fontId="0" applyNumberFormat="1">
      <alignment vertical="bottom" horizontal="left" wrapText="1"/>
    </xf>
    <xf applyAlignment="1" fillId="0" xfId="0" numFmtId="49" borderId="0" applyFont="1" fontId="21" applyNumberFormat="1">
      <alignment vertical="bottom" horizontal="left" wrapText="1"/>
    </xf>
    <xf applyBorder="1" applyAlignment="1" fillId="2" xfId="0" numFmtId="0" borderId="1" fontId="0" applyFill="1">
      <alignment vertical="bottom" horizontal="general" wrapText="1"/>
    </xf>
    <xf applyAlignment="1" fillId="4" xfId="0" numFmtId="49" borderId="0" applyFont="1" fontId="22" applyNumberFormat="1" applyFill="1">
      <alignment vertical="bottom" horizontal="left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2.xml" Type="http://schemas.openxmlformats.org/officeDocument/2006/relationships/worksheet" Id="rId4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1" customWidth="1" max="1" width="21.14"/>
    <col min="2" customWidth="1" max="2" width="14.0"/>
    <col min="3" customWidth="1" max="3" width="24.14"/>
    <col min="5" customWidth="1" max="5" width="5.14"/>
  </cols>
  <sheetData>
    <row r="1">
      <c t="s" s="14" r="A1">
        <v>0</v>
      </c>
      <c t="s" s="43" r="B1">
        <v>1</v>
      </c>
      <c t="s" s="14" r="C1">
        <v>2</v>
      </c>
      <c t="s" s="14" r="D1">
        <v>3</v>
      </c>
      <c t="s" s="14" r="E1">
        <v>4</v>
      </c>
      <c t="s" s="14" r="F1">
        <v>5</v>
      </c>
      <c t="s" s="14" r="G1">
        <v>6</v>
      </c>
      <c t="s" s="14" r="H1">
        <v>7</v>
      </c>
      <c t="s" s="14" r="I1">
        <v>8</v>
      </c>
      <c s="17" r="N1"/>
    </row>
    <row r="2">
      <c t="s" r="A2">
        <v>9</v>
      </c>
      <c t="s" s="23" r="B2">
        <v>10</v>
      </c>
      <c t="s" r="C2">
        <v>11</v>
      </c>
      <c r="D2">
        <v>3.85</v>
      </c>
      <c r="E2">
        <v>1</v>
      </c>
      <c s="17" r="N2"/>
    </row>
    <row r="3">
      <c t="s" s="23" r="B3">
        <v>12</v>
      </c>
      <c t="s" r="C3">
        <v>13</v>
      </c>
      <c r="D3">
        <v>3.85</v>
      </c>
      <c r="E3">
        <v>1</v>
      </c>
      <c s="17" r="N3"/>
    </row>
    <row r="4">
      <c t="s" s="20" r="B4">
        <v>12</v>
      </c>
      <c t="s" s="33" r="C4">
        <v>14</v>
      </c>
      <c s="33" r="D4">
        <v>5.95</v>
      </c>
      <c r="E4">
        <v>1</v>
      </c>
      <c s="17" r="N4"/>
    </row>
    <row r="5">
      <c t="s" s="23" r="B5">
        <v>15</v>
      </c>
      <c t="s" r="C5">
        <v>16</v>
      </c>
      <c r="D5">
        <v>5.95</v>
      </c>
      <c r="E5">
        <v>1</v>
      </c>
      <c s="17" r="N5"/>
    </row>
    <row r="6">
      <c t="s" s="23" r="B6">
        <v>17</v>
      </c>
      <c t="s" r="C6">
        <v>18</v>
      </c>
      <c r="D6">
        <v>2.5</v>
      </c>
      <c r="E6">
        <v>2</v>
      </c>
      <c s="17" r="N6"/>
    </row>
    <row r="7">
      <c s="23" r="B7"/>
      <c s="14" r="F7">
        <f>SUMPRODUCT(D2:D6,E2:E6)</f>
        <v>24.6</v>
      </c>
      <c s="17" r="N7"/>
    </row>
    <row r="8">
      <c s="35" r="A8"/>
      <c s="32" r="B8"/>
      <c s="18" r="C8"/>
      <c s="7" r="D8"/>
      <c s="7" r="E8"/>
      <c s="7" r="F8"/>
      <c s="7" r="G8"/>
      <c s="7" r="H8"/>
      <c s="7" r="I8"/>
      <c s="7" r="J8"/>
      <c s="7" r="K8"/>
      <c s="7" r="L8"/>
      <c s="7" r="M8"/>
      <c s="19" r="N8"/>
      <c s="7" r="O8"/>
      <c s="7" r="P8"/>
      <c s="7" r="Q8"/>
      <c s="7" r="R8"/>
      <c s="7" r="S8"/>
      <c s="7" r="T8"/>
      <c s="7" r="U8"/>
      <c s="7" r="V8"/>
    </row>
    <row r="9">
      <c t="s" r="A9">
        <v>19</v>
      </c>
      <c t="s" s="23" r="B9">
        <v>20</v>
      </c>
      <c t="s" r="C9">
        <v>21</v>
      </c>
      <c r="D9">
        <v>9.98</v>
      </c>
      <c r="E9">
        <v>1</v>
      </c>
      <c s="14" r="F9">
        <f>SUMPRODUCT(D9:D9,E9:E9)</f>
        <v>9.98</v>
      </c>
      <c t="s" r="I9">
        <v>22</v>
      </c>
      <c s="17" r="N9"/>
    </row>
    <row r="10">
      <c s="23" r="B10"/>
      <c s="17" r="N10"/>
    </row>
    <row r="11">
      <c s="7" r="A11"/>
      <c s="32" r="B11"/>
      <c s="7" r="C11"/>
      <c s="7" r="D11"/>
      <c s="7" r="E11"/>
      <c s="7" r="F11"/>
      <c s="7" r="G11"/>
      <c s="7" r="H11"/>
      <c s="7" r="I11"/>
      <c s="7" r="J11"/>
      <c s="7" r="K11"/>
      <c s="7" r="L11"/>
      <c s="7" r="M11"/>
      <c s="19" r="N11"/>
      <c s="7" r="O11"/>
      <c s="7" r="P11"/>
      <c s="7" r="Q11"/>
      <c s="7" r="R11"/>
      <c s="7" r="S11"/>
      <c s="7" r="T11"/>
      <c s="7" r="U11"/>
      <c s="7" r="V11"/>
    </row>
    <row r="12">
      <c t="s" r="A12">
        <v>23</v>
      </c>
      <c t="s" s="20" r="B12">
        <v>24</v>
      </c>
      <c t="s" s="33" r="C12">
        <v>25</v>
      </c>
      <c s="33" r="D12">
        <v>3.85</v>
      </c>
      <c r="E12">
        <v>3</v>
      </c>
      <c s="14" r="F12">
        <f>E12*D12</f>
        <v>11.55</v>
      </c>
      <c s="17" r="N12"/>
    </row>
    <row r="13">
      <c s="7" r="A13"/>
      <c s="22" r="B13"/>
      <c s="8" r="C13"/>
      <c s="8" r="D13"/>
      <c s="8" r="E13"/>
      <c s="8" r="F13"/>
      <c s="8" r="G13"/>
      <c s="8" r="H13"/>
      <c s="8" r="I13"/>
      <c s="8" r="J13"/>
      <c s="8" r="K13"/>
      <c s="8" r="L13"/>
      <c s="8" r="M13"/>
      <c s="19" r="N13"/>
      <c s="8" r="O13"/>
      <c s="8" r="P13"/>
      <c s="8" r="Q13"/>
      <c s="8" r="R13"/>
      <c s="8" r="S13"/>
      <c s="8" r="T13"/>
      <c s="8" r="U13"/>
      <c s="8" r="V13"/>
    </row>
    <row r="14">
      <c t="s" r="A14">
        <v>26</v>
      </c>
      <c t="s" s="20" r="B14">
        <v>27</v>
      </c>
      <c t="s" s="33" r="C14">
        <v>28</v>
      </c>
      <c s="33" r="D14">
        <v>1.75</v>
      </c>
      <c r="E14">
        <v>1</v>
      </c>
      <c s="17" r="N14"/>
    </row>
    <row r="15">
      <c t="s" s="20" r="B15">
        <v>29</v>
      </c>
      <c t="s" s="33" r="C15">
        <v>30</v>
      </c>
      <c s="33" r="D15">
        <v>9.98</v>
      </c>
      <c r="E15">
        <v>1</v>
      </c>
      <c s="17" r="N15"/>
    </row>
    <row r="16">
      <c t="s" s="20" r="B16">
        <v>31</v>
      </c>
      <c t="s" s="33" r="C16">
        <v>32</v>
      </c>
      <c s="33" r="D16">
        <v>9.98</v>
      </c>
      <c r="E16">
        <v>1</v>
      </c>
      <c s="17" r="N16"/>
    </row>
    <row r="17">
      <c s="20" r="B17"/>
      <c s="33" r="C17"/>
      <c s="33" r="D17"/>
      <c s="14" r="F17">
        <f>SUM(D14:D16)</f>
        <v>21.71</v>
      </c>
      <c s="17" r="N17"/>
    </row>
    <row r="18">
      <c s="7" r="A18"/>
      <c s="45" r="B18"/>
      <c s="4" r="C18"/>
      <c s="7" r="D18"/>
      <c s="7" r="E18"/>
      <c s="18" r="F18"/>
      <c s="7" r="G18"/>
      <c s="7" r="H18"/>
      <c s="7" r="I18"/>
      <c s="7" r="J18"/>
      <c s="7" r="K18"/>
      <c s="7" r="L18"/>
      <c s="7" r="M18"/>
      <c s="19" r="N18"/>
      <c s="7" r="O18"/>
      <c s="7" r="P18"/>
      <c s="7" r="Q18"/>
      <c s="7" r="R18"/>
      <c s="7" r="S18"/>
      <c s="7" r="T18"/>
      <c s="7" r="U18"/>
      <c s="7" r="V18"/>
    </row>
    <row r="19">
      <c t="s" r="A19">
        <v>33</v>
      </c>
      <c t="s" s="20" r="B19">
        <v>34</v>
      </c>
      <c t="s" s="33" r="C19">
        <v>35</v>
      </c>
      <c s="33" r="D19">
        <v>8.5</v>
      </c>
      <c r="E19">
        <v>1</v>
      </c>
      <c s="17" r="N19"/>
    </row>
    <row r="20">
      <c t="s" s="20" r="B20">
        <v>36</v>
      </c>
      <c t="s" s="33" r="C20">
        <v>37</v>
      </c>
      <c s="33" r="D20">
        <v>27.95</v>
      </c>
      <c r="E20">
        <v>1</v>
      </c>
      <c s="17" r="N20"/>
    </row>
    <row r="21">
      <c t="s" s="23" r="B21">
        <v>12</v>
      </c>
      <c t="s" r="C21">
        <v>14</v>
      </c>
      <c r="D21">
        <v>5.95</v>
      </c>
      <c r="E21">
        <v>1</v>
      </c>
      <c s="17" r="N21"/>
    </row>
    <row r="22">
      <c s="23" r="B22"/>
      <c s="14" r="F22">
        <f>Sum(D19:D21)</f>
        <v>42.4</v>
      </c>
      <c s="17" r="N22"/>
    </row>
    <row r="23">
      <c s="7" r="A23"/>
      <c s="32" r="B23"/>
      <c s="7" r="C23"/>
      <c s="7" r="D23"/>
      <c s="7" r="E23"/>
      <c s="7" r="F23"/>
      <c s="7" r="G23"/>
      <c s="7" r="H23"/>
      <c s="7" r="I23"/>
      <c s="7" r="J23"/>
      <c s="7" r="K23"/>
      <c s="7" r="L23"/>
      <c s="7" r="M23"/>
      <c s="19" r="N23"/>
      <c s="7" r="O23"/>
      <c s="7" r="P23"/>
      <c s="7" r="Q23"/>
      <c s="7" r="R23"/>
      <c s="7" r="S23"/>
      <c s="7" r="T23"/>
      <c s="7" r="U23"/>
      <c s="7" r="V23"/>
    </row>
    <row r="24">
      <c t="s" r="A24">
        <v>38</v>
      </c>
      <c t="s" s="23" r="B24">
        <v>39</v>
      </c>
      <c t="s" r="C24">
        <v>40</v>
      </c>
      <c r="D24">
        <v>5</v>
      </c>
      <c r="E24">
        <v>1</v>
      </c>
      <c s="17" r="N24"/>
    </row>
    <row r="25">
      <c t="s" s="23" r="B25">
        <v>41</v>
      </c>
      <c t="s" r="C25">
        <v>42</v>
      </c>
      <c r="D25">
        <v>5</v>
      </c>
      <c r="E25">
        <v>1</v>
      </c>
      <c s="17" r="N25"/>
    </row>
    <row r="26">
      <c t="s" s="23" r="B26">
        <v>43</v>
      </c>
      <c t="s" r="C26">
        <v>44</v>
      </c>
      <c r="D26">
        <v>9.98</v>
      </c>
      <c r="E26">
        <v>1</v>
      </c>
      <c s="17" r="N26"/>
    </row>
    <row r="27">
      <c s="23" r="B27"/>
      <c s="14" r="F27">
        <f>Sum(D24:D26)</f>
        <v>19.98</v>
      </c>
      <c s="17" r="N27"/>
    </row>
    <row r="28">
      <c s="7" r="A28"/>
      <c s="32" r="B28"/>
      <c s="7" r="C28"/>
      <c s="7" r="D28"/>
      <c s="7" r="E28"/>
      <c s="18" r="F28"/>
      <c s="7" r="G28"/>
      <c s="7" r="H28"/>
      <c s="7" r="I28"/>
      <c s="7" r="J28"/>
      <c s="7" r="K28"/>
      <c s="7" r="L28"/>
      <c s="7" r="M28"/>
      <c s="19" r="N28"/>
      <c s="7" r="O28"/>
      <c s="7" r="P28"/>
      <c s="7" r="Q28"/>
      <c s="7" r="R28"/>
      <c s="7" r="S28"/>
      <c s="7" r="T28"/>
      <c s="7" r="U28"/>
      <c s="7" r="V28"/>
    </row>
    <row r="29">
      <c t="s" r="A29">
        <v>45</v>
      </c>
      <c s="23" r="B29"/>
      <c s="17" r="N29"/>
    </row>
    <row r="30">
      <c t="s" s="23" r="B30">
        <v>46</v>
      </c>
      <c t="s" r="C30">
        <v>47</v>
      </c>
      <c r="D30">
        <v>9.98</v>
      </c>
      <c r="E30">
        <v>1</v>
      </c>
      <c s="17" r="N30"/>
    </row>
    <row r="31">
      <c t="s" s="23" r="B31">
        <v>48</v>
      </c>
      <c t="s" r="C31">
        <v>49</v>
      </c>
      <c r="D31">
        <v>9.98</v>
      </c>
      <c r="E31">
        <v>1</v>
      </c>
      <c s="17" r="N31"/>
    </row>
    <row r="32">
      <c t="s" s="23" r="B32">
        <v>50</v>
      </c>
      <c t="s" r="C32">
        <v>51</v>
      </c>
      <c r="D32">
        <v>1.75</v>
      </c>
      <c r="E32">
        <v>1</v>
      </c>
      <c s="17" r="N32"/>
    </row>
    <row r="33">
      <c s="23" r="B33"/>
      <c s="14" r="F33">
        <f>Sum(D30:D32)</f>
        <v>21.71</v>
      </c>
      <c s="17" r="N33"/>
    </row>
    <row r="34">
      <c s="7" r="A34"/>
      <c s="32" r="B34"/>
      <c s="7" r="C34"/>
      <c s="7" r="D34"/>
      <c s="7" r="E34"/>
      <c s="7" r="F34"/>
      <c s="7" r="G34"/>
      <c s="7" r="H34"/>
      <c s="7" r="I34"/>
      <c s="7" r="J34"/>
      <c s="7" r="K34"/>
      <c s="7" r="L34"/>
      <c s="7" r="M34"/>
      <c s="19" r="N34"/>
      <c s="7" r="O34"/>
      <c s="7" r="P34"/>
      <c s="7" r="Q34"/>
      <c s="7" r="R34"/>
      <c s="7" r="S34"/>
      <c s="7" r="T34"/>
      <c s="7" r="U34"/>
      <c s="7" r="V34"/>
    </row>
    <row r="35">
      <c t="s" r="A35">
        <v>52</v>
      </c>
      <c t="s" s="23" r="B35">
        <v>36</v>
      </c>
      <c t="s" r="C35">
        <v>37</v>
      </c>
      <c r="D35">
        <v>27.95</v>
      </c>
      <c r="E35">
        <v>1</v>
      </c>
      <c t="s" r="I35">
        <v>53</v>
      </c>
      <c s="17" r="N35"/>
    </row>
    <row r="36">
      <c t="s" s="23" r="B36">
        <v>54</v>
      </c>
      <c t="s" r="C36">
        <v>55</v>
      </c>
      <c r="D36">
        <v>13.98</v>
      </c>
      <c r="E36">
        <v>1</v>
      </c>
      <c s="17" r="N36"/>
    </row>
    <row r="37">
      <c t="s" s="23" r="B37">
        <v>56</v>
      </c>
      <c t="s" r="C37">
        <v>57</v>
      </c>
      <c r="D37">
        <v>5</v>
      </c>
      <c r="E37">
        <v>1</v>
      </c>
      <c s="17" r="N37"/>
    </row>
    <row r="38">
      <c s="23" r="B38"/>
      <c s="14" r="F38">
        <f>Sum(D35:D37)</f>
        <v>46.93</v>
      </c>
      <c s="17" r="N38"/>
    </row>
    <row r="39">
      <c s="7" r="A39"/>
      <c s="32" r="B39"/>
      <c s="7" r="C39"/>
      <c s="7" r="D39"/>
      <c s="7" r="E39"/>
      <c s="7" r="F39"/>
      <c s="7" r="G39"/>
      <c s="7" r="H39"/>
      <c s="7" r="I39"/>
      <c s="7" r="J39"/>
      <c s="7" r="K39"/>
      <c s="7" r="L39"/>
      <c s="7" r="M39"/>
      <c s="19" r="N39"/>
      <c s="7" r="O39"/>
      <c s="7" r="P39"/>
      <c s="7" r="Q39"/>
      <c s="7" r="R39"/>
      <c s="7" r="S39"/>
      <c s="7" r="T39"/>
      <c s="7" r="U39"/>
      <c s="7" r="V39"/>
    </row>
    <row r="40">
      <c t="s" r="A40">
        <v>58</v>
      </c>
      <c t="s" s="23" r="B40">
        <v>59</v>
      </c>
      <c t="s" r="C40">
        <v>60</v>
      </c>
      <c r="D40">
        <v>1</v>
      </c>
      <c r="E40">
        <v>1</v>
      </c>
      <c s="17" r="N40"/>
    </row>
    <row r="41">
      <c t="s" s="23" r="B41">
        <v>61</v>
      </c>
      <c t="s" r="C41">
        <v>62</v>
      </c>
      <c r="D41">
        <v>9.98</v>
      </c>
      <c r="E41">
        <v>1</v>
      </c>
      <c s="17" r="N41"/>
    </row>
    <row r="42">
      <c s="23" r="B42"/>
      <c t="s" r="C42">
        <v>63</v>
      </c>
      <c r="D42">
        <v>10</v>
      </c>
      <c r="E42">
        <v>1</v>
      </c>
      <c s="17" r="N42"/>
    </row>
    <row r="43">
      <c t="s" s="23" r="B43">
        <v>64</v>
      </c>
      <c t="s" r="C43">
        <v>65</v>
      </c>
      <c r="D43">
        <v>2.5</v>
      </c>
      <c r="E43">
        <v>1</v>
      </c>
      <c s="17" r="N43"/>
    </row>
    <row r="44">
      <c t="s" s="23" r="B44">
        <v>66</v>
      </c>
      <c t="s" r="C44">
        <v>67</v>
      </c>
      <c r="D44">
        <v>1.5</v>
      </c>
      <c r="E44">
        <v>1</v>
      </c>
      <c s="17" r="N44"/>
    </row>
    <row r="45">
      <c t="s" s="23" r="B45">
        <v>68</v>
      </c>
      <c t="s" r="C45">
        <v>69</v>
      </c>
      <c r="D45">
        <v>1.5</v>
      </c>
      <c r="E45">
        <v>1</v>
      </c>
      <c s="17" r="N45"/>
    </row>
    <row r="46">
      <c s="23" r="B46"/>
      <c s="14" r="F46">
        <f>Sum(D40:D45)</f>
        <v>26.48</v>
      </c>
      <c s="14" r="G46"/>
      <c s="14" r="H46"/>
      <c s="14" r="I46"/>
      <c s="17" r="N46"/>
    </row>
    <row r="47">
      <c s="7" r="A47"/>
      <c s="32" r="B47"/>
      <c s="7" r="C47"/>
      <c s="7" r="D47"/>
      <c s="7" r="E47"/>
      <c s="18" r="F47"/>
      <c s="18" r="G47"/>
      <c s="18" r="H47"/>
      <c s="18" r="I47"/>
      <c s="7" r="J47"/>
      <c s="7" r="K47"/>
      <c s="7" r="L47"/>
      <c s="7" r="M47"/>
      <c s="19" r="N47"/>
      <c s="7" r="O47"/>
      <c s="7" r="P47"/>
      <c s="7" r="Q47"/>
      <c s="7" r="R47"/>
      <c s="7" r="S47"/>
      <c s="7" r="T47"/>
      <c s="7" r="U47"/>
      <c s="7" r="V47"/>
    </row>
    <row r="48">
      <c t="s" r="A48">
        <v>70</v>
      </c>
      <c t="s" s="23" r="B48">
        <v>71</v>
      </c>
      <c t="s" r="C48">
        <v>72</v>
      </c>
      <c r="D48">
        <v>39.98</v>
      </c>
      <c r="E48">
        <v>1</v>
      </c>
      <c s="14" r="F48"/>
      <c s="14" r="G48"/>
      <c s="14" r="H48"/>
      <c s="14" r="I48"/>
      <c s="17" r="N48"/>
    </row>
    <row r="49">
      <c t="s" s="23" r="B49">
        <v>73</v>
      </c>
      <c t="s" r="C49">
        <v>74</v>
      </c>
      <c r="D49">
        <v>13.75</v>
      </c>
      <c r="E49">
        <v>1</v>
      </c>
      <c s="14" r="F49"/>
      <c s="14" r="G49"/>
      <c s="14" r="H49"/>
      <c s="14" r="I49"/>
      <c s="17" r="N49"/>
    </row>
    <row r="50">
      <c t="s" s="23" r="B50">
        <v>75</v>
      </c>
      <c t="s" r="C50">
        <v>76</v>
      </c>
      <c r="D50">
        <v>13.98</v>
      </c>
      <c r="E50">
        <v>1</v>
      </c>
      <c s="14" r="F50"/>
      <c s="14" r="G50"/>
      <c s="14" r="H50"/>
      <c s="14" r="I50"/>
      <c s="17" r="N50"/>
    </row>
    <row r="51">
      <c t="s" s="23" r="B51">
        <v>77</v>
      </c>
      <c t="s" r="C51">
        <v>78</v>
      </c>
      <c r="D51">
        <v>1.4</v>
      </c>
      <c r="E51">
        <v>10</v>
      </c>
      <c s="14" r="F51"/>
      <c s="17" r="N51"/>
    </row>
    <row r="52">
      <c s="23" r="B52"/>
      <c s="14" r="F52">
        <f>SumProduct(D48:D51,E48:E51)</f>
        <v>81.71</v>
      </c>
      <c s="17" r="N52"/>
    </row>
    <row r="53">
      <c s="4" r="A53"/>
      <c s="45" r="B53"/>
      <c s="4" r="C53"/>
      <c s="4" r="D53"/>
      <c s="4" r="E53"/>
      <c s="4" r="F53"/>
      <c s="4" r="G53"/>
      <c s="4" r="H53"/>
      <c s="4" r="I53"/>
      <c s="4" r="J53"/>
      <c s="4" r="K53"/>
      <c s="4" r="L53"/>
      <c s="4" r="M53"/>
      <c s="11" r="N53"/>
      <c s="4" r="O53"/>
      <c s="4" r="P53"/>
      <c s="4" r="Q53"/>
      <c s="4" r="R53"/>
      <c s="4" r="S53"/>
      <c s="4" r="T53"/>
      <c s="4" r="U53"/>
      <c s="4" r="V53"/>
    </row>
    <row r="54">
      <c t="s" r="A54">
        <v>79</v>
      </c>
      <c t="s" s="23" r="B54">
        <v>80</v>
      </c>
      <c t="s" r="C54">
        <v>81</v>
      </c>
      <c r="D54">
        <v>5.5</v>
      </c>
      <c r="E54">
        <v>1</v>
      </c>
      <c s="17" r="N54"/>
    </row>
    <row r="55">
      <c t="s" s="23" r="B55">
        <v>82</v>
      </c>
      <c t="s" r="C55">
        <v>83</v>
      </c>
      <c r="D55">
        <v>5.95</v>
      </c>
      <c r="E55">
        <v>1</v>
      </c>
      <c s="17" r="N55"/>
    </row>
    <row r="56">
      <c t="s" s="23" r="B56">
        <v>84</v>
      </c>
      <c t="s" r="C56">
        <v>85</v>
      </c>
      <c r="D56">
        <v>9.98</v>
      </c>
      <c r="E56">
        <v>1</v>
      </c>
      <c s="17" r="N56"/>
    </row>
    <row r="57">
      <c s="23" r="B57"/>
      <c s="14" r="F57">
        <f>sUM(D54:D56)</f>
        <v>21.43</v>
      </c>
      <c s="17" r="N57"/>
    </row>
    <row r="58">
      <c s="7" r="A58"/>
      <c s="32" r="B58"/>
      <c s="7" r="C58"/>
      <c s="7" r="D58"/>
      <c s="7" r="E58"/>
      <c s="7" r="F58"/>
      <c s="7" r="G58"/>
      <c s="7" r="H58"/>
      <c s="7" r="I58"/>
      <c s="7" r="J58"/>
      <c s="7" r="K58"/>
      <c s="7" r="L58"/>
      <c s="7" r="M58"/>
      <c s="19" r="N58"/>
      <c s="7" r="O58"/>
      <c s="7" r="P58"/>
      <c s="7" r="Q58"/>
      <c s="7" r="R58"/>
      <c s="7" r="S58"/>
      <c s="7" r="T58"/>
      <c s="7" r="U58"/>
      <c s="7" r="V58"/>
    </row>
    <row r="59">
      <c t="s" r="A59">
        <v>86</v>
      </c>
      <c t="s" s="23" r="B59">
        <v>87</v>
      </c>
      <c t="s" r="C59">
        <v>88</v>
      </c>
      <c r="D59">
        <v>3.85</v>
      </c>
      <c r="E59">
        <v>1</v>
      </c>
      <c s="17" r="N59"/>
    </row>
    <row r="60">
      <c t="s" s="23" r="B60">
        <v>89</v>
      </c>
      <c t="s" r="C60">
        <v>90</v>
      </c>
      <c r="D60">
        <v>5.95</v>
      </c>
      <c r="E60">
        <v>2</v>
      </c>
      <c s="17" r="N60"/>
    </row>
    <row r="61">
      <c t="s" s="23" r="B61">
        <v>91</v>
      </c>
      <c t="s" r="C61">
        <v>92</v>
      </c>
      <c r="D61">
        <v>3.85</v>
      </c>
      <c r="E61">
        <v>1</v>
      </c>
      <c s="17" r="N61"/>
    </row>
    <row r="62">
      <c t="s" s="23" r="B62">
        <v>93</v>
      </c>
      <c t="s" r="C62">
        <v>94</v>
      </c>
      <c r="D62">
        <v>3.85</v>
      </c>
      <c r="E62">
        <v>1</v>
      </c>
      <c s="17" r="N62"/>
    </row>
    <row r="63">
      <c t="s" s="23" r="B63">
        <v>95</v>
      </c>
      <c t="s" r="C63">
        <v>96</v>
      </c>
      <c r="D63">
        <v>0.55</v>
      </c>
      <c r="E63">
        <v>10</v>
      </c>
      <c s="17" r="N63"/>
    </row>
    <row r="64">
      <c s="23" r="B64"/>
      <c s="14" r="F64">
        <f>SUMPRODUCT(D59:D63,E59:E63)</f>
        <v>28.95</v>
      </c>
      <c s="17" r="N64"/>
    </row>
    <row r="65">
      <c s="7" r="A65"/>
      <c s="32" r="B65"/>
      <c s="7" r="C65"/>
      <c s="7" r="D65"/>
      <c s="7" r="E65"/>
      <c s="7" r="F65"/>
      <c s="7" r="G65"/>
      <c s="7" r="H65"/>
      <c s="7" r="I65"/>
      <c s="7" r="J65"/>
      <c s="7" r="K65"/>
      <c s="7" r="L65"/>
      <c s="7" r="M65"/>
      <c s="19" r="N65"/>
      <c s="7" r="O65"/>
      <c s="7" r="P65"/>
      <c s="7" r="Q65"/>
      <c s="7" r="R65"/>
      <c s="7" r="S65"/>
      <c s="7" r="T65"/>
      <c s="7" r="U65"/>
      <c s="7" r="V65"/>
    </row>
    <row r="66">
      <c t="s" r="A66">
        <v>97</v>
      </c>
      <c t="s" s="23" r="B66">
        <v>98</v>
      </c>
      <c t="s" r="C66">
        <v>99</v>
      </c>
      <c s="2" r="D66">
        <v>2.39</v>
      </c>
      <c r="E66">
        <v>2</v>
      </c>
      <c s="17" r="N66"/>
    </row>
    <row r="67">
      <c t="s" s="23" r="B67">
        <v>100</v>
      </c>
      <c t="s" r="C67">
        <v>101</v>
      </c>
      <c s="2" r="D67">
        <v>19.95</v>
      </c>
      <c r="E67">
        <v>1</v>
      </c>
      <c s="17" r="N67"/>
    </row>
    <row r="68">
      <c t="s" s="23" r="B68">
        <v>102</v>
      </c>
      <c t="s" r="C68">
        <v>103</v>
      </c>
      <c s="2" r="D68">
        <v>1.6</v>
      </c>
      <c r="E68">
        <v>1</v>
      </c>
      <c s="17" r="N68"/>
    </row>
    <row r="69">
      <c t="s" s="23" r="B69">
        <v>104</v>
      </c>
      <c t="s" r="C69">
        <v>105</v>
      </c>
      <c s="2" r="D69">
        <v>1.6</v>
      </c>
      <c r="E69">
        <v>1</v>
      </c>
      <c s="17" r="N69"/>
    </row>
    <row r="70">
      <c t="s" s="23" r="B70">
        <v>106</v>
      </c>
      <c t="s" r="C70">
        <v>107</v>
      </c>
      <c s="2" r="D70">
        <v>5.95</v>
      </c>
      <c r="E70">
        <v>1</v>
      </c>
      <c s="17" r="N70"/>
    </row>
    <row r="71">
      <c t="s" s="23" r="B71">
        <v>108</v>
      </c>
      <c t="s" r="C71">
        <v>109</v>
      </c>
      <c s="2" r="D71">
        <v>5.95</v>
      </c>
      <c r="E71">
        <v>1</v>
      </c>
      <c s="17" r="N71"/>
    </row>
    <row r="72">
      <c t="s" s="23" r="B72">
        <v>110</v>
      </c>
      <c t="s" r="C72">
        <v>111</v>
      </c>
      <c s="2" r="D72">
        <v>8.5</v>
      </c>
      <c r="E72">
        <v>1</v>
      </c>
      <c s="17" r="N72"/>
    </row>
    <row r="73">
      <c t="s" s="23" r="B73">
        <v>112</v>
      </c>
      <c t="s" r="C73">
        <v>113</v>
      </c>
      <c s="2" r="D73">
        <v>8.5</v>
      </c>
      <c r="E73">
        <v>1</v>
      </c>
      <c s="17" r="N73"/>
    </row>
    <row r="74">
      <c t="s" s="23" r="B74">
        <v>114</v>
      </c>
      <c t="s" r="C74">
        <v>115</v>
      </c>
      <c s="2" r="D74">
        <v>1.75</v>
      </c>
      <c r="E74">
        <v>1</v>
      </c>
      <c s="17" r="N74"/>
    </row>
    <row r="75">
      <c t="s" s="23" r="B75">
        <v>116</v>
      </c>
      <c t="s" r="C75">
        <v>117</v>
      </c>
      <c s="2" r="D75">
        <v>18</v>
      </c>
      <c r="E75">
        <v>1</v>
      </c>
      <c s="17" r="N75"/>
    </row>
    <row r="76">
      <c s="23" r="B76"/>
      <c t="s" r="C76">
        <v>118</v>
      </c>
      <c r="D76">
        <v>3</v>
      </c>
      <c r="E76">
        <v>1</v>
      </c>
      <c s="17" r="N76"/>
    </row>
    <row r="77">
      <c s="23" r="B77"/>
      <c s="29" r="F77">
        <f>SUMPRODUCT($D66:D75,$E66:E75)</f>
        <v>76.58</v>
      </c>
      <c s="14" r="K77"/>
      <c s="17" r="N77"/>
    </row>
    <row r="78">
      <c s="40" r="A78"/>
      <c s="36" r="B78"/>
      <c s="40" r="C78"/>
      <c s="40" r="D78"/>
      <c s="40" r="E78"/>
      <c s="40" r="F78"/>
      <c s="40" r="G78"/>
      <c s="40" r="H78"/>
      <c s="40" r="I78"/>
      <c s="40" r="J78"/>
      <c s="40" r="K78"/>
      <c s="40" r="L78"/>
      <c s="40" r="M78"/>
      <c s="26" r="N78"/>
      <c s="40" r="O78"/>
      <c s="40" r="P78"/>
      <c s="40" r="Q78"/>
      <c s="40" r="R78"/>
      <c s="40" r="S78"/>
      <c s="40" r="T78"/>
      <c s="40" r="U78"/>
      <c s="40" r="V78"/>
    </row>
    <row r="79">
      <c t="s" r="A79">
        <v>119</v>
      </c>
      <c t="s" s="23" r="B79">
        <v>120</v>
      </c>
      <c t="s" r="C79">
        <v>121</v>
      </c>
      <c r="D79">
        <v>9.98</v>
      </c>
      <c r="E79">
        <v>1</v>
      </c>
      <c s="17" r="N79"/>
    </row>
    <row r="80">
      <c t="s" s="23" r="B80">
        <v>122</v>
      </c>
      <c t="s" r="C80">
        <v>123</v>
      </c>
      <c r="D80">
        <v>13.98</v>
      </c>
      <c r="E80">
        <v>1</v>
      </c>
      <c s="17" r="N80"/>
    </row>
    <row r="81">
      <c t="s" s="23" r="B81">
        <v>124</v>
      </c>
      <c t="s" r="C81">
        <v>125</v>
      </c>
      <c r="D81">
        <v>1.75</v>
      </c>
      <c r="E81">
        <v>1</v>
      </c>
      <c s="17" r="N81"/>
    </row>
    <row r="82">
      <c t="s" s="23" r="B82">
        <v>39</v>
      </c>
      <c t="s" r="C82">
        <v>126</v>
      </c>
      <c r="D82">
        <v>5</v>
      </c>
      <c r="E82">
        <v>1</v>
      </c>
      <c s="17" r="N82"/>
    </row>
    <row r="83">
      <c t="s" s="23" r="B83">
        <v>41</v>
      </c>
      <c t="s" r="C83">
        <v>127</v>
      </c>
      <c r="D83">
        <v>5</v>
      </c>
      <c r="E83">
        <v>1</v>
      </c>
      <c s="17" r="N83"/>
    </row>
    <row r="84">
      <c s="23" r="B84"/>
      <c s="14" r="F84">
        <f>SUM(D79:D83)</f>
        <v>35.71</v>
      </c>
      <c s="17" r="N84"/>
    </row>
    <row r="85">
      <c s="7" r="A85"/>
      <c s="32" r="B85"/>
      <c s="7" r="C85"/>
      <c s="7" r="D85"/>
      <c s="7" r="E85"/>
      <c s="7" r="F85"/>
      <c s="7" r="G85"/>
      <c s="7" r="H85"/>
      <c s="7" r="I85"/>
      <c s="7" r="J85"/>
      <c s="7" r="K85"/>
      <c s="7" r="L85"/>
      <c s="7" r="M85"/>
      <c s="19" r="N85"/>
      <c s="7" r="O85"/>
      <c s="7" r="P85"/>
      <c s="7" r="Q85"/>
      <c s="7" r="R85"/>
      <c s="7" r="S85"/>
      <c s="7" r="T85"/>
      <c s="7" r="U85"/>
      <c s="7" r="V85"/>
    </row>
    <row r="86">
      <c t="s" r="A86">
        <v>128</v>
      </c>
      <c t="s" s="23" r="B86">
        <v>82</v>
      </c>
      <c t="s" r="C86">
        <v>129</v>
      </c>
      <c r="D86">
        <v>5.95</v>
      </c>
      <c r="E86">
        <v>1</v>
      </c>
      <c s="17" r="N86"/>
    </row>
    <row r="87">
      <c t="s" s="23" r="B87">
        <v>130</v>
      </c>
      <c t="s" r="C87">
        <v>131</v>
      </c>
      <c r="D87">
        <v>5.95</v>
      </c>
      <c r="E87">
        <v>1</v>
      </c>
      <c s="17" r="N87"/>
    </row>
    <row r="88">
      <c t="s" s="23" r="B88">
        <v>132</v>
      </c>
      <c t="s" r="C88">
        <v>133</v>
      </c>
      <c r="D88">
        <v>5.95</v>
      </c>
      <c r="E88">
        <v>1</v>
      </c>
      <c s="17" r="N88"/>
    </row>
    <row r="89">
      <c t="s" s="23" r="B89">
        <v>134</v>
      </c>
      <c t="s" r="C89">
        <v>135</v>
      </c>
      <c r="D89">
        <v>5.95</v>
      </c>
      <c r="E89">
        <v>1</v>
      </c>
      <c s="17" r="N89"/>
    </row>
    <row r="90">
      <c t="s" s="23" r="B90">
        <v>136</v>
      </c>
      <c t="s" r="C90">
        <v>137</v>
      </c>
      <c r="D90">
        <v>9.98</v>
      </c>
      <c r="E90">
        <v>1</v>
      </c>
      <c s="17" r="N90"/>
    </row>
    <row r="91">
      <c t="s" s="23" r="B91">
        <v>46</v>
      </c>
      <c t="s" r="C91">
        <v>138</v>
      </c>
      <c r="D91">
        <v>9.98</v>
      </c>
      <c r="E91">
        <v>1</v>
      </c>
      <c s="17" r="N91"/>
    </row>
    <row r="92">
      <c t="s" s="23" r="B92">
        <v>139</v>
      </c>
      <c t="s" r="C92">
        <v>140</v>
      </c>
      <c r="D92">
        <v>9.98</v>
      </c>
      <c r="E92">
        <v>1</v>
      </c>
      <c s="17" r="N92"/>
    </row>
    <row r="93">
      <c t="s" s="23" r="B93">
        <v>141</v>
      </c>
      <c t="s" r="C93">
        <v>142</v>
      </c>
      <c r="D93">
        <v>11.95</v>
      </c>
      <c r="E93">
        <v>1</v>
      </c>
      <c s="17" r="N93"/>
    </row>
    <row r="94">
      <c t="s" s="23" r="B94">
        <v>143</v>
      </c>
      <c t="s" r="C94">
        <v>144</v>
      </c>
      <c r="D94">
        <v>22.98</v>
      </c>
      <c r="E94">
        <v>1</v>
      </c>
      <c s="17" r="N94"/>
    </row>
    <row r="95">
      <c t="s" s="23" r="B95">
        <v>145</v>
      </c>
      <c t="s" r="C95">
        <v>146</v>
      </c>
      <c r="D95">
        <v>201.28</v>
      </c>
      <c r="E95">
        <v>2</v>
      </c>
      <c t="s" r="I95">
        <v>147</v>
      </c>
      <c s="17" r="N95"/>
    </row>
    <row r="96">
      <c t="s" s="23" r="B96">
        <v>148</v>
      </c>
      <c t="s" r="C96">
        <v>149</v>
      </c>
      <c r="D96">
        <v>7</v>
      </c>
      <c r="E96">
        <v>1</v>
      </c>
      <c s="17" r="N96"/>
    </row>
    <row r="97">
      <c t="s" s="23" r="B97">
        <v>150</v>
      </c>
      <c t="s" r="C97">
        <v>151</v>
      </c>
      <c r="D97">
        <v>7</v>
      </c>
      <c r="E97">
        <v>1</v>
      </c>
      <c s="17" r="N97"/>
    </row>
    <row r="98">
      <c t="s" s="23" r="B98">
        <v>152</v>
      </c>
      <c t="s" r="C98">
        <v>153</v>
      </c>
      <c r="D98">
        <v>18</v>
      </c>
      <c r="E98">
        <v>1</v>
      </c>
      <c s="17" r="N98"/>
    </row>
    <row r="99">
      <c s="23" r="B99"/>
      <c t="s" r="C99">
        <v>154</v>
      </c>
      <c r="D99">
        <v>7</v>
      </c>
      <c r="E99">
        <v>1</v>
      </c>
      <c s="17" r="N99"/>
    </row>
    <row r="100">
      <c s="23" r="B100"/>
      <c r="F100">
        <v>550</v>
      </c>
      <c t="s" r="I100">
        <v>155</v>
      </c>
      <c t="s" r="J100">
        <v>156</v>
      </c>
      <c s="29" r="K100">
        <f>SUMPRODUCT($D86:D99,$E86:E99)</f>
        <v>530.23</v>
      </c>
      <c s="17" r="N100"/>
    </row>
    <row r="101">
      <c s="23" r="B101"/>
      <c s="17" r="N101"/>
    </row>
    <row r="102">
      <c s="23" r="B102"/>
      <c s="17" r="N102"/>
    </row>
    <row r="103">
      <c s="23" r="B103"/>
      <c s="17" r="N103"/>
    </row>
    <row r="104">
      <c s="10" r="A104"/>
      <c s="38" r="B104"/>
      <c s="10" r="C104"/>
      <c s="10" r="D104"/>
      <c s="10" r="E104"/>
      <c s="10" r="F104"/>
      <c s="10" r="G104"/>
      <c s="10" r="H104"/>
      <c s="10" r="I104"/>
      <c s="10" r="J104"/>
      <c s="10" r="K104"/>
      <c s="10" r="L104"/>
      <c s="10" r="M104"/>
      <c s="39" r="N104"/>
      <c s="10" r="O104"/>
      <c s="10" r="P104"/>
      <c s="10" r="Q104"/>
      <c s="10" r="R104"/>
      <c s="10" r="S104"/>
      <c s="10" r="T104"/>
      <c s="10" r="U104"/>
      <c s="10" r="V104"/>
    </row>
    <row r="105">
      <c s="24" r="C105"/>
      <c s="24" r="D105"/>
      <c s="24" r="E105"/>
      <c s="24" r="F105"/>
      <c t="s" s="28" r="G105">
        <v>157</v>
      </c>
      <c s="28" r="H105"/>
      <c t="str" s="21" r="I105">
        <f>sum(F1:F103)</f>
        <v>$1019.72</v>
      </c>
      <c s="24" r="J105"/>
      <c s="24" r="K105"/>
      <c s="24" r="L105"/>
      <c s="24" r="M105"/>
      <c s="25" r="N105"/>
      <c s="24" r="O105"/>
      <c s="24" r="P105"/>
      <c s="24" r="Q105"/>
      <c s="24" r="R105"/>
      <c s="24" r="S105"/>
      <c s="24" r="T105"/>
      <c s="24" r="U105"/>
      <c s="24" r="V105"/>
    </row>
    <row r="106">
      <c s="3" r="A106"/>
      <c s="30" r="B106"/>
      <c s="3" r="C106"/>
      <c s="3" r="D106"/>
      <c s="3" r="E106"/>
      <c s="3" r="F106"/>
      <c s="3" r="G106"/>
      <c s="3" r="H106"/>
      <c s="3" r="I106"/>
      <c s="3" r="J106"/>
      <c s="3" r="K106"/>
      <c s="3" r="L106"/>
      <c s="3" r="M106"/>
      <c s="13" r="N106"/>
      <c s="3" r="O106"/>
      <c s="3" r="P106"/>
      <c s="3" r="Q106"/>
      <c s="3" r="R106"/>
      <c s="3" r="S106"/>
      <c s="3" r="T106"/>
      <c s="3" r="U106"/>
      <c s="3" r="V106"/>
    </row>
    <row r="107">
      <c t="s" s="14" r="A107">
        <v>158</v>
      </c>
      <c s="23" r="B107"/>
      <c s="17" r="N107"/>
    </row>
    <row r="108">
      <c t="s" s="20" r="B108">
        <v>71</v>
      </c>
      <c t="s" s="33" r="C108">
        <v>159</v>
      </c>
      <c s="33" r="D108">
        <v>39.98</v>
      </c>
      <c r="E108">
        <v>1</v>
      </c>
      <c s="14" r="F108">
        <f>D108</f>
        <v>39.98</v>
      </c>
      <c t="s" r="G108">
        <v>160</v>
      </c>
      <c s="17" r="N108"/>
    </row>
    <row r="109">
      <c s="40" r="A109"/>
      <c s="36" r="B109"/>
      <c s="40" r="C109"/>
      <c s="40" r="D109"/>
      <c s="40" r="E109"/>
      <c s="40" r="F109"/>
      <c s="40" r="G109"/>
      <c s="40" r="H109"/>
      <c s="40" r="I109"/>
      <c s="40" r="J109"/>
      <c s="37" r="K109"/>
      <c s="37" r="L109"/>
      <c s="40" r="M109"/>
      <c s="26" r="N109"/>
      <c s="40" r="O109"/>
      <c s="40" r="P109"/>
      <c s="40" r="Q109"/>
      <c s="40" r="R109"/>
      <c s="40" r="S109"/>
      <c s="40" r="T109"/>
      <c s="40" r="U109"/>
      <c s="40" r="V109"/>
    </row>
    <row r="110">
      <c t="s" s="14" r="A110">
        <v>161</v>
      </c>
      <c t="s" s="23" r="B110">
        <v>162</v>
      </c>
      <c t="s" r="C110">
        <v>163</v>
      </c>
      <c r="D110">
        <v>19.95</v>
      </c>
      <c r="E110">
        <v>1</v>
      </c>
      <c t="s" r="I110">
        <v>164</v>
      </c>
      <c t="s" s="16" r="J110">
        <v>165</v>
      </c>
      <c t="s" s="15" r="K110">
        <v>166</v>
      </c>
      <c s="34" r="L110"/>
      <c s="27" r="M110"/>
      <c s="17" r="N110"/>
    </row>
    <row r="111">
      <c t="s" s="23" r="B111">
        <v>36</v>
      </c>
      <c t="s" r="C111">
        <v>37</v>
      </c>
      <c r="D111">
        <v>27.95</v>
      </c>
      <c r="E111">
        <v>1</v>
      </c>
      <c t="s" r="G111">
        <v>167</v>
      </c>
      <c t="s" s="9" r="I111">
        <v>168</v>
      </c>
      <c s="16" r="J111">
        <v>90</v>
      </c>
      <c t="s" s="6" r="K111">
        <v>169</v>
      </c>
      <c s="1" r="L111">
        <f>Sum($E$116:$E$121)</f>
        <v>12</v>
      </c>
      <c s="27" r="M111"/>
      <c s="17" r="N111"/>
    </row>
    <row r="112">
      <c t="s" s="20" r="B112">
        <v>170</v>
      </c>
      <c t="s" s="33" r="C112">
        <v>171</v>
      </c>
      <c s="33" r="D112">
        <v>17</v>
      </c>
      <c r="E112">
        <v>1</v>
      </c>
      <c s="9" r="I112"/>
      <c s="16" r="J112"/>
      <c t="s" s="6" r="K112">
        <v>172</v>
      </c>
      <c s="1" r="L112">
        <f>#REF!</f>
        <v>48</v>
      </c>
      <c s="27" r="M112"/>
      <c s="17" r="N112"/>
    </row>
    <row r="113">
      <c t="s" s="23" r="B113">
        <v>173</v>
      </c>
      <c t="s" r="C113">
        <v>174</v>
      </c>
      <c r="D113">
        <v>7.99</v>
      </c>
      <c r="E113">
        <v>2</v>
      </c>
      <c s="9" r="I113"/>
      <c s="16" r="J113"/>
      <c t="s" s="6" r="K113">
        <v>175</v>
      </c>
      <c s="1" r="L113">
        <f>Sum($E$116:$E$121)</f>
        <v>12</v>
      </c>
      <c s="27" r="M113"/>
      <c s="17" r="N113"/>
    </row>
    <row r="114">
      <c t="s" s="23" r="B114">
        <v>176</v>
      </c>
      <c t="s" r="C114">
        <v>177</v>
      </c>
      <c r="D114">
        <v>1.99</v>
      </c>
      <c r="E114">
        <v>2</v>
      </c>
      <c s="9" r="I114"/>
      <c s="16" r="J114"/>
      <c t="s" s="6" r="K114">
        <v>178</v>
      </c>
      <c s="1" r="L114">
        <f>Sum($E$116:$E$121)+(50*E115)</f>
        <v>62</v>
      </c>
      <c s="27" r="M114"/>
      <c s="17" r="N114"/>
    </row>
    <row r="115">
      <c t="s" s="23" r="B115">
        <v>179</v>
      </c>
      <c t="s" r="C115">
        <v>180</v>
      </c>
      <c r="D115">
        <v>26.4</v>
      </c>
      <c r="E115">
        <v>1</v>
      </c>
      <c t="s" s="9" r="I115">
        <v>178</v>
      </c>
      <c s="16" r="J115">
        <v>50</v>
      </c>
      <c t="s" s="6" r="K115">
        <v>181</v>
      </c>
      <c s="1" r="L115">
        <f>Sum(E125:E132)+Sum(E116:E121)</f>
        <v>62</v>
      </c>
      <c s="27" r="M115"/>
      <c s="17" r="N115"/>
    </row>
    <row r="116">
      <c t="s" s="20" r="B116">
        <v>182</v>
      </c>
      <c t="s" s="33" r="C116">
        <v>183</v>
      </c>
      <c s="33" r="D116">
        <v>3.85</v>
      </c>
      <c r="E116">
        <v>2</v>
      </c>
      <c t="s" s="9" r="I116">
        <v>184</v>
      </c>
      <c s="16" r="J116">
        <v>1</v>
      </c>
      <c t="s" s="6" r="K116">
        <v>185</v>
      </c>
      <c s="1" r="L116">
        <f>Sum($E$116:$E$121)</f>
        <v>12</v>
      </c>
      <c s="27" r="M116"/>
      <c s="17" r="N116"/>
    </row>
    <row r="117">
      <c t="s" s="23" r="B117">
        <v>186</v>
      </c>
      <c t="s" r="C117">
        <v>187</v>
      </c>
      <c r="D117">
        <v>3.85</v>
      </c>
      <c r="E117">
        <v>2</v>
      </c>
      <c t="s" s="9" r="I117">
        <v>184</v>
      </c>
      <c s="16" r="J117">
        <v>1</v>
      </c>
      <c t="s" s="6" r="K117">
        <v>188</v>
      </c>
      <c s="1" r="L117">
        <f>Sum($E$116:$E$121)</f>
        <v>12</v>
      </c>
      <c s="27" r="M117"/>
      <c s="17" r="N117"/>
    </row>
    <row r="118">
      <c t="s" s="23" r="B118">
        <v>189</v>
      </c>
      <c t="s" r="C118">
        <v>190</v>
      </c>
      <c r="D118">
        <v>3.85</v>
      </c>
      <c r="E118">
        <v>2</v>
      </c>
      <c t="s" s="9" r="I118">
        <v>184</v>
      </c>
      <c s="16" r="J118">
        <v>1</v>
      </c>
      <c s="12" r="K118"/>
      <c s="44" r="L118"/>
      <c s="27" r="M118"/>
      <c s="17" r="N118"/>
    </row>
    <row r="119">
      <c t="s" s="23" r="B119">
        <v>191</v>
      </c>
      <c t="s" r="C119">
        <v>192</v>
      </c>
      <c r="D119">
        <v>3.85</v>
      </c>
      <c r="E119">
        <v>2</v>
      </c>
      <c t="s" s="9" r="I119">
        <v>184</v>
      </c>
      <c s="16" r="J119">
        <v>1</v>
      </c>
      <c t="s" s="12" r="K119">
        <v>193</v>
      </c>
      <c s="44" r="L119">
        <f>Sum(L111:L118)</f>
        <v>220</v>
      </c>
      <c s="27" r="M119"/>
      <c s="17" r="N119"/>
    </row>
    <row r="120">
      <c t="s" s="20" r="B120">
        <v>194</v>
      </c>
      <c t="s" s="33" r="C120">
        <v>195</v>
      </c>
      <c r="D120">
        <v>3.85</v>
      </c>
      <c r="E120">
        <v>2</v>
      </c>
      <c t="s" s="9" r="I120">
        <v>184</v>
      </c>
      <c s="16" r="J120">
        <v>1</v>
      </c>
      <c s="27" r="K120"/>
      <c s="17" r="N120"/>
    </row>
    <row r="121">
      <c t="s" s="23" r="B121">
        <v>196</v>
      </c>
      <c t="s" r="C121">
        <v>197</v>
      </c>
      <c r="D121">
        <v>3.85</v>
      </c>
      <c r="E121">
        <v>2</v>
      </c>
      <c t="s" s="9" r="I121">
        <v>184</v>
      </c>
      <c s="2" r="J121">
        <v>1</v>
      </c>
      <c s="17" r="N121"/>
    </row>
    <row r="122">
      <c t="s" s="20" r="B122">
        <v>198</v>
      </c>
      <c t="s" s="33" r="C122">
        <v>199</v>
      </c>
      <c s="33" r="D122">
        <v>5.95</v>
      </c>
      <c r="E122">
        <v>1</v>
      </c>
      <c t="s" s="9" r="I122">
        <v>172</v>
      </c>
      <c s="2" r="J122">
        <v>36</v>
      </c>
      <c s="17" r="N122"/>
    </row>
    <row r="123">
      <c t="s" s="23" r="B123">
        <v>200</v>
      </c>
      <c t="s" r="C123">
        <v>201</v>
      </c>
      <c r="D123">
        <v>9.98</v>
      </c>
      <c r="E123">
        <v>1</v>
      </c>
      <c t="s" r="G123">
        <v>167</v>
      </c>
      <c s="17" r="N123"/>
    </row>
    <row r="124">
      <c t="s" s="23" r="B124">
        <v>148</v>
      </c>
      <c t="s" r="C124">
        <v>149</v>
      </c>
      <c r="D124">
        <v>7</v>
      </c>
      <c r="E124">
        <v>1</v>
      </c>
      <c t="s" r="G124">
        <v>167</v>
      </c>
      <c s="2" r="J124"/>
      <c s="17" r="N124"/>
    </row>
    <row r="125">
      <c t="s" s="20" r="B125">
        <v>202</v>
      </c>
      <c t="s" s="33" r="C125">
        <v>203</v>
      </c>
      <c s="33" r="D125">
        <v>0.55</v>
      </c>
      <c r="E125">
        <v>6</v>
      </c>
      <c t="s" s="9" r="I125">
        <v>181</v>
      </c>
      <c s="2" r="J125">
        <v>1</v>
      </c>
      <c s="17" r="N125"/>
    </row>
    <row r="126">
      <c t="s" s="20" r="B126">
        <v>204</v>
      </c>
      <c t="s" s="33" r="C126">
        <v>205</v>
      </c>
      <c s="33" r="D126">
        <v>0.55</v>
      </c>
      <c r="E126">
        <v>6</v>
      </c>
      <c t="s" s="9" r="I126">
        <v>181</v>
      </c>
      <c s="2" r="J126">
        <v>1</v>
      </c>
      <c s="17" r="N126"/>
    </row>
    <row r="127">
      <c t="s" s="23" r="B127">
        <v>206</v>
      </c>
      <c t="s" r="C127">
        <v>207</v>
      </c>
      <c s="33" r="D127">
        <v>0.55</v>
      </c>
      <c r="E127">
        <v>7</v>
      </c>
      <c t="s" s="9" r="I127">
        <v>181</v>
      </c>
      <c s="2" r="J127">
        <v>1</v>
      </c>
      <c s="17" r="N127"/>
    </row>
    <row r="128">
      <c t="s" s="23" r="B128">
        <v>208</v>
      </c>
      <c t="s" r="C128">
        <v>209</v>
      </c>
      <c s="33" r="D128">
        <v>0.55</v>
      </c>
      <c r="E128">
        <v>7</v>
      </c>
      <c t="s" s="9" r="I128">
        <v>181</v>
      </c>
      <c s="2" r="J128">
        <v>1</v>
      </c>
      <c s="17" r="N128"/>
    </row>
    <row r="129">
      <c t="s" s="23" r="B129">
        <v>210</v>
      </c>
      <c t="s" r="C129">
        <v>211</v>
      </c>
      <c s="33" r="D129">
        <v>0.55</v>
      </c>
      <c r="E129">
        <v>6</v>
      </c>
      <c t="s" s="9" r="I129">
        <v>181</v>
      </c>
      <c s="2" r="J129">
        <v>1</v>
      </c>
      <c s="17" r="N129"/>
    </row>
    <row r="130">
      <c t="s" s="23" r="B130">
        <v>212</v>
      </c>
      <c t="s" r="C130">
        <v>213</v>
      </c>
      <c r="D130">
        <v>0.55</v>
      </c>
      <c r="E130">
        <v>6</v>
      </c>
      <c t="s" r="I130">
        <v>181</v>
      </c>
      <c r="J130">
        <v>1</v>
      </c>
      <c s="17" r="N130"/>
    </row>
    <row r="131">
      <c t="s" s="23" r="B131">
        <v>214</v>
      </c>
      <c t="s" r="C131">
        <v>215</v>
      </c>
      <c r="D131">
        <v>0.55</v>
      </c>
      <c r="E131">
        <v>6</v>
      </c>
      <c s="17" r="N131"/>
    </row>
    <row r="132">
      <c t="s" s="23" r="B132">
        <v>216</v>
      </c>
      <c t="s" r="C132">
        <v>217</v>
      </c>
      <c r="D132">
        <v>0.55</v>
      </c>
      <c r="E132">
        <v>6</v>
      </c>
      <c r="I132">
        <f>SUMPRODUCT(D125:D132,E125:E132)</f>
        <v>27.5</v>
      </c>
      <c s="17" r="N132"/>
    </row>
    <row r="133">
      <c s="23" r="B133"/>
      <c s="17" r="N133"/>
    </row>
    <row r="134">
      <c s="23" r="B134"/>
      <c s="17" r="N134"/>
    </row>
    <row r="135">
      <c s="23" r="B135"/>
      <c s="14" r="F135">
        <f>SUMPRODUCT(D110:D130,E110:E130)</f>
        <v>201.29</v>
      </c>
      <c s="17" r="N135"/>
    </row>
    <row r="136">
      <c s="23" r="B136"/>
      <c s="17" r="N136"/>
    </row>
    <row r="137">
      <c s="23" r="B137"/>
      <c s="17" r="N137"/>
    </row>
    <row r="138">
      <c s="23" r="B138"/>
      <c s="17" r="N138"/>
    </row>
    <row r="139">
      <c t="s" s="31" r="A139">
        <v>218</v>
      </c>
      <c t="str" s="5" r="B139">
        <f>sum(F2:F138)</f>
        <v>$1260.99</v>
      </c>
      <c s="14" r="C139"/>
      <c s="17" r="N139"/>
    </row>
    <row r="140">
      <c s="14" r="A140"/>
      <c s="43" r="B140"/>
      <c s="17" r="N140"/>
    </row>
    <row r="141">
      <c s="43" r="B141"/>
      <c s="17" r="N141"/>
    </row>
    <row r="142">
      <c t="s" r="A142">
        <v>219</v>
      </c>
      <c t="s" s="43" r="B142">
        <v>220</v>
      </c>
      <c s="17" r="N142"/>
    </row>
    <row r="143">
      <c t="s" r="A143">
        <v>221</v>
      </c>
      <c t="s" s="43" r="B143">
        <v>222</v>
      </c>
      <c s="17" r="N143"/>
    </row>
    <row r="144">
      <c s="43" r="B144"/>
      <c s="17" r="N144"/>
    </row>
    <row r="145">
      <c s="43" r="B145"/>
      <c s="17" r="N145"/>
    </row>
    <row r="146">
      <c s="43" r="B146"/>
      <c s="17" r="N146"/>
    </row>
    <row r="147">
      <c t="s" s="43" r="B147">
        <v>223</v>
      </c>
      <c t="s" s="14" r="C147">
        <v>224</v>
      </c>
      <c s="14" r="D147"/>
      <c s="17" r="N147"/>
    </row>
    <row r="148">
      <c t="s" r="A148">
        <v>225</v>
      </c>
      <c t="str" s="23" r="B148">
        <f>I105</f>
        <v>$1019.72</v>
      </c>
      <c t="str" s="17" r="C148">
        <f>B148</f>
        <v>$1019.72</v>
      </c>
      <c s="17" r="N148"/>
    </row>
    <row r="149">
      <c t="s" r="A149">
        <v>226</v>
      </c>
      <c t="str" s="23" r="B149">
        <f>F108</f>
        <v>$39.98</v>
      </c>
      <c s="17" r="C149">
        <f>B149/2</f>
        <v>19.99</v>
      </c>
      <c s="17" r="N149"/>
    </row>
    <row r="150">
      <c t="s" r="A150">
        <v>227</v>
      </c>
      <c t="str" s="23" r="B150">
        <f>F135</f>
        <v>201.29</v>
      </c>
      <c r="C150">
        <f>0</f>
        <v>0</v>
      </c>
      <c s="17" r="N150"/>
    </row>
    <row r="151">
      <c t="s" s="14" r="A151">
        <v>228</v>
      </c>
      <c s="17" r="B151">
        <f>#REF!</f>
        <v>1260.99</v>
      </c>
      <c s="17" r="C151">
        <f>#REF!</f>
        <v>1039.71</v>
      </c>
      <c s="17" r="D151"/>
      <c s="17" r="N151"/>
    </row>
    <row r="152">
      <c s="23" r="B152"/>
      <c s="17" r="N152"/>
    </row>
    <row r="153">
      <c s="23" r="B153"/>
      <c s="17" r="N153"/>
    </row>
    <row r="154">
      <c s="23" r="B154"/>
      <c s="17" r="N154"/>
    </row>
    <row r="155">
      <c t="s" s="14" r="A155">
        <v>229</v>
      </c>
      <c t="str" s="23" r="B155">
        <f>C151-B143</f>
        <v>$239.77</v>
      </c>
      <c s="17" r="N155"/>
    </row>
    <row r="156">
      <c t="s" s="14" r="A156">
        <v>230</v>
      </c>
      <c s="42" r="B156">
        <f>B155+((B150/2)+B149)</f>
        <v>380.395</v>
      </c>
      <c t="s" r="C156">
        <v>231</v>
      </c>
      <c s="17" r="N156"/>
    </row>
    <row r="157">
      <c t="s" s="14" r="A157">
        <v>232</v>
      </c>
      <c s="42" r="B157">
        <f>1.8*(B150+(B149/2))</f>
        <v>398.304</v>
      </c>
      <c s="17" r="N157"/>
    </row>
    <row r="158">
      <c s="23" r="B158"/>
      <c s="17" r="N158"/>
    </row>
    <row r="159">
      <c s="23" r="B159"/>
      <c s="17" r="N159"/>
    </row>
    <row r="160">
      <c s="23" r="B160"/>
      <c s="17" r="N160"/>
    </row>
    <row r="161">
      <c s="14" r="A161"/>
      <c s="43" r="B161"/>
      <c s="14" r="C161"/>
      <c s="17" r="N161"/>
    </row>
    <row r="162">
      <c t="s" s="14" r="A162">
        <v>233</v>
      </c>
      <c s="23" r="B162"/>
      <c s="17" r="N162"/>
    </row>
    <row r="163">
      <c t="s" r="A163">
        <v>234</v>
      </c>
      <c s="23" r="B163"/>
      <c s="17" r="N163"/>
    </row>
    <row r="164">
      <c t="s" r="A164">
        <v>235</v>
      </c>
      <c s="23" r="B164"/>
      <c s="17" r="N164"/>
    </row>
    <row r="165">
      <c t="s" r="A165">
        <v>236</v>
      </c>
      <c s="23" r="B165"/>
      <c s="17" r="N165"/>
    </row>
    <row r="166">
      <c t="s" r="A166">
        <v>237</v>
      </c>
      <c s="23" r="B166"/>
      <c s="17" r="N166"/>
    </row>
    <row r="167">
      <c s="23" r="B167"/>
      <c s="17" r="N167"/>
    </row>
    <row r="168">
      <c s="23" r="B168"/>
      <c s="17" r="N168"/>
    </row>
    <row r="169">
      <c s="23" r="B169"/>
      <c s="17" r="N169"/>
    </row>
    <row r="170">
      <c s="23" r="B170"/>
      <c s="17" r="N170"/>
    </row>
    <row r="171">
      <c s="23" r="B171"/>
      <c s="17" r="N171"/>
    </row>
    <row r="172">
      <c s="23" r="B172"/>
      <c s="17" r="N172"/>
    </row>
    <row r="173">
      <c s="23" r="B173"/>
      <c s="17" r="N173"/>
    </row>
    <row r="174">
      <c s="23" r="B174"/>
      <c s="17" r="N174"/>
    </row>
    <row r="175">
      <c s="23" r="B175"/>
      <c s="17" r="N175"/>
    </row>
    <row r="176">
      <c s="23" r="B176"/>
      <c s="17" r="N176"/>
    </row>
    <row r="177">
      <c s="23" r="B177"/>
      <c s="17" r="N177"/>
    </row>
    <row r="178">
      <c s="23" r="B178"/>
      <c s="17" r="N178"/>
    </row>
    <row r="179">
      <c s="23" r="B179"/>
      <c s="17" r="N179"/>
    </row>
    <row r="180">
      <c s="23" r="B180"/>
      <c s="17" r="N180"/>
    </row>
    <row r="181">
      <c s="23" r="B181"/>
      <c s="17" r="N181"/>
    </row>
    <row r="182">
      <c s="23" r="B182"/>
      <c s="17" r="N182"/>
    </row>
    <row r="183">
      <c s="23" r="B183"/>
      <c s="17" r="N183"/>
    </row>
    <row r="184">
      <c s="23" r="B184"/>
      <c s="17" r="N184"/>
    </row>
    <row r="185">
      <c s="23" r="B185"/>
      <c s="17" r="N185"/>
    </row>
    <row r="186">
      <c s="23" r="B186"/>
      <c s="17" r="N186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cols>
    <col min="2" customWidth="1" max="2" width="84.71"/>
  </cols>
  <sheetData>
    <row r="1">
      <c t="s" s="14" r="A1">
        <v>238</v>
      </c>
      <c t="s" s="14" r="B1">
        <v>239</v>
      </c>
      <c t="s" s="14" r="C1">
        <v>4</v>
      </c>
      <c t="s" s="29" r="D1">
        <v>3</v>
      </c>
    </row>
    <row r="2">
      <c t="str" r="A2">
        <v>25328</v>
      </c>
      <c t="str" r="B2">
        <v>black/red opaque dice 7 set</v>
      </c>
      <c r="C2">
        <v>1</v>
      </c>
      <c s="17" r="D2">
        <v>3.85</v>
      </c>
    </row>
    <row r="3">
      <c t="str" r="A3">
        <v>25318</v>
      </c>
      <c t="str" r="B3">
        <v>light purple/white opaque dice 7 set</v>
      </c>
      <c r="C3">
        <v>3</v>
      </c>
      <c s="17" r="D3">
        <v>3.85</v>
      </c>
    </row>
    <row r="4">
      <c t="str" r="A4">
        <v>25427</v>
      </c>
      <c t="str" r="B4">
        <v>speckled urban dice 7 set</v>
      </c>
      <c r="C4">
        <v>1</v>
      </c>
      <c s="17" r="D4">
        <v>5.95</v>
      </c>
    </row>
    <row r="5">
      <c t="str" r="A5">
        <v>2398</v>
      </c>
      <c t="str" r="B5">
        <v>large black dice bag</v>
      </c>
      <c r="C5">
        <v>2</v>
      </c>
      <c s="17" r="D5">
        <v>2.5</v>
      </c>
    </row>
    <row r="6">
      <c t="str" r="A6">
        <v>26428</v>
      </c>
      <c t="str" r="B6">
        <v> Gemini™ Polyhedral Blue-Purple w/gold 7-Die Set</v>
      </c>
      <c r="C6">
        <v>1</v>
      </c>
      <c s="17" r="D6">
        <v>9.98</v>
      </c>
    </row>
    <row r="7">
      <c t="str" r="A7">
        <v>25401</v>
      </c>
      <c t="str" r="B7">
        <v>Opaque Polyhedral White/black 7-Die Set</v>
      </c>
      <c r="C7">
        <v>3</v>
      </c>
      <c s="17" r="D7">
        <v>3.85</v>
      </c>
    </row>
    <row r="8">
      <c t="str" r="A8">
        <v>2375</v>
      </c>
      <c t="str" r="B8">
        <v>small dicebag (green)</v>
      </c>
      <c r="C8">
        <v>1</v>
      </c>
      <c s="17" r="D8">
        <v>1.75</v>
      </c>
    </row>
    <row r="9">
      <c t="str" r="A9">
        <v>27416</v>
      </c>
      <c t="str" r="B9">
        <v>pack of 7 Frosted carribean blue</v>
      </c>
      <c r="C9">
        <v>1</v>
      </c>
      <c s="17" r="D9">
        <v>9.98</v>
      </c>
    </row>
    <row r="10">
      <c t="str" r="A10">
        <v>27452</v>
      </c>
      <c t="str" r="B10">
        <v>VortexDandelion</v>
      </c>
      <c r="C10">
        <v>1</v>
      </c>
      <c s="17" r="D10">
        <v>9.98</v>
      </c>
    </row>
    <row r="11">
      <c t="str" r="A11">
        <v>25140</v>
      </c>
      <c t="str" r="B11">
        <v>Speckled Hi Tech Set of Ten d10's</v>
      </c>
      <c r="C11">
        <v>1</v>
      </c>
      <c s="17" r="D11">
        <v>8.5</v>
      </c>
    </row>
    <row r="12">
      <c t="str" r="A12">
        <v>001LB</v>
      </c>
      <c t="str" r="B12">
        <v>Pound o' Dice (Appx. 80-100 Dice)</v>
      </c>
      <c r="C12">
        <v>3</v>
      </c>
      <c s="17" r="D12">
        <v>27.95</v>
      </c>
    </row>
    <row r="13">
      <c t="str" r="A13">
        <v>1002</v>
      </c>
      <c t="str" r="B13">
        <v>Red Glass Stones (approximately 40 with small grey velour bag) </v>
      </c>
      <c r="C13">
        <v>2</v>
      </c>
      <c s="17" r="D13">
        <v>5</v>
      </c>
    </row>
    <row r="14">
      <c t="str" r="A14">
        <v>1004</v>
      </c>
      <c t="str" r="B14">
        <v>Dark Blue Glass Stones (approximately 40 with small grey velour bag) </v>
      </c>
      <c r="C14">
        <v>2</v>
      </c>
      <c s="17" r="D14">
        <v>5</v>
      </c>
    </row>
    <row r="15">
      <c t="str" r="A15">
        <v>26435</v>
      </c>
      <c t="str" r="B15">
        <v>Gemini™ Polyhedral Black-Blue/gold 7-Die Set </v>
      </c>
      <c r="C15">
        <v>1</v>
      </c>
      <c s="17" r="D15">
        <v>9.98</v>
      </c>
    </row>
    <row r="16">
      <c t="str" r="A16">
        <v>26440</v>
      </c>
      <c t="str" r="B16">
        <v>Black-Purple w/gold 7-Die Set</v>
      </c>
      <c r="C16">
        <v>2</v>
      </c>
      <c s="17" r="D16">
        <v>9.98</v>
      </c>
    </row>
    <row r="17">
      <c t="str" r="A17">
        <v>27418</v>
      </c>
      <c t="str" r="B17">
        <v>Leaf™ Black Gold w/silver 7-Die Set </v>
      </c>
      <c r="C17">
        <v>1</v>
      </c>
      <c s="17" r="D17">
        <v>9.98</v>
      </c>
    </row>
    <row r="18">
      <c t="str" r="A18">
        <v>2373</v>
      </c>
      <c t="str" r="B18">
        <v>Burgundy small dice bag </v>
      </c>
      <c r="C18">
        <v>1</v>
      </c>
      <c s="17" r="D18">
        <v>1.75</v>
      </c>
    </row>
    <row r="19">
      <c t="str" r="A19">
        <v>26233</v>
      </c>
      <c t="str" r="B19">
        <v>Gemini™ Polyhedral Black-red w/gold Set of Ten d10's</v>
      </c>
      <c r="C19">
        <v>1</v>
      </c>
      <c s="17" r="D19">
        <v>13.98</v>
      </c>
    </row>
    <row r="20">
      <c t="str" r="A20">
        <v>39</v>
      </c>
      <c t="str" r="B20">
        <v>Casino Dice 2-Die Set</v>
      </c>
      <c r="C20">
        <v>1</v>
      </c>
      <c s="17" r="D20">
        <v>5</v>
      </c>
    </row>
    <row r="21">
      <c t="str" r="A21">
        <v>2805</v>
      </c>
      <c t="str" r="B21">
        <v>Plastic Figure Display Box: Medium Tall (Clear w/Black Lid)</v>
      </c>
      <c r="C21">
        <v>1</v>
      </c>
      <c s="17" r="D21">
        <v>1</v>
      </c>
    </row>
    <row r="22">
      <c t="str" r="A22">
        <v>27620</v>
      </c>
      <c t="str" r="B22">
        <v>Borealis™ 16mm d6 with pips Aquerple™/black Dice Block™ (12 dice) </v>
      </c>
      <c r="C22">
        <v>1</v>
      </c>
      <c s="17" r="D22">
        <v>9.98</v>
      </c>
    </row>
    <row r="23">
      <c t="str" r="A23">
        <v/>
      </c>
      <c t="str" r="B23">
        <v/>
      </c>
      <c r="C23">
        <v>0</v>
      </c>
      <c s="17" r="D23">
        <v>3</v>
      </c>
    </row>
    <row r="24">
      <c t="str" r="A24">
        <v>XH3016</v>
      </c>
      <c t="str" r="B24">
        <v>Shimmer Blue w/ gold d30</v>
      </c>
      <c r="C24">
        <v>1</v>
      </c>
      <c s="17" r="D24">
        <v>2.5</v>
      </c>
    </row>
    <row r="25">
      <c t="str" r="A25">
        <v>XQ1608</v>
      </c>
      <c t="str" r="B25">
        <v>Black/white d16</v>
      </c>
      <c r="C25">
        <v>1</v>
      </c>
      <c s="17" r="D25">
        <v>1.5</v>
      </c>
    </row>
    <row r="26">
      <c t="str" r="A26">
        <v>2807</v>
      </c>
      <c t="str" r="B26">
        <v>Plastic Figure Display Box: Large (Clear w/Black Lid)</v>
      </c>
      <c r="C26">
        <v>1</v>
      </c>
      <c s="17" r="D26">
        <v>1.5</v>
      </c>
    </row>
    <row r="27">
      <c t="str" r="A27">
        <v>97246</v>
      </c>
      <c t="str" r="B27">
        <v>Megamat</v>
      </c>
      <c r="C27">
        <v>2</v>
      </c>
      <c s="17" r="D27">
        <v>39.98</v>
      </c>
    </row>
    <row r="28">
      <c t="str" r="A28">
        <v>27219</v>
      </c>
      <c t="str" r="B28">
        <v>Scarab Blue w. Gold d10 set</v>
      </c>
      <c r="C28">
        <v>1</v>
      </c>
      <c s="17" r="D28">
        <v>13.75</v>
      </c>
    </row>
    <row r="29">
      <c t="str" r="A29">
        <v>26223</v>
      </c>
      <c t="str" r="B29">
        <v>Blue steel w. white d10 set</v>
      </c>
      <c r="C29">
        <v>1</v>
      </c>
      <c s="17" r="D29">
        <v>13.98</v>
      </c>
    </row>
    <row r="30">
      <c t="str" r="A30">
        <v>PC1109</v>
      </c>
      <c t="str" r="B30">
        <v>tens digit Blueblood scarabs </v>
      </c>
      <c r="C30">
        <v>10</v>
      </c>
      <c s="17" r="D30">
        <v>1.4</v>
      </c>
    </row>
    <row r="31">
      <c t="str" r="A31">
        <v>23007</v>
      </c>
      <c t="str" r="B31">
        <v>Translucent Polyhedral Purple/white 7-Die Set</v>
      </c>
      <c r="C31">
        <v>1</v>
      </c>
      <c s="17" r="D31">
        <v>5.5</v>
      </c>
    </row>
    <row r="32">
      <c t="str" r="A32">
        <v>25300</v>
      </c>
      <c t="str" r="B32">
        <v>Speckled Polyhedral Air 7-Die Set</v>
      </c>
      <c r="C32">
        <v>2</v>
      </c>
      <c s="17" r="D32">
        <v>5.95</v>
      </c>
    </row>
    <row r="33">
      <c t="str" r="A33">
        <v>26427</v>
      </c>
      <c t="str" r="B33">
        <v>Gemini™ Polyhedral Black-copper w/white 7-Die Set</v>
      </c>
      <c r="C33">
        <v>1</v>
      </c>
      <c s="17" r="D33">
        <v>9.98</v>
      </c>
    </row>
    <row r="34">
      <c t="str" r="A34">
        <v>25600</v>
      </c>
      <c t="str" r="B34">
        <v>16mm d6 Ivory/Black Dice Block™ (12-Dice)</v>
      </c>
      <c r="C34">
        <v>1</v>
      </c>
      <c s="17" r="D34">
        <v>3.85</v>
      </c>
    </row>
    <row r="35">
      <c t="str" r="A35">
        <v>25800</v>
      </c>
      <c t="str" r="B35">
        <v>12mm d6 Ivory/Black Dice Block™ (36-Dice) </v>
      </c>
      <c r="C35">
        <v>2</v>
      </c>
      <c s="17" r="D35">
        <v>5.95</v>
      </c>
    </row>
    <row r="36">
      <c t="str" r="A36">
        <v>25418</v>
      </c>
      <c t="str" r="B36">
        <v>Black/Red7 die set</v>
      </c>
      <c r="C36">
        <v>1</v>
      </c>
      <c s="17" r="D36">
        <v>3.85</v>
      </c>
    </row>
    <row r="37">
      <c t="str" r="A37">
        <v>25408</v>
      </c>
      <c t="str" r="B37">
        <v>Black/White 7 die set</v>
      </c>
      <c r="C37">
        <v>1</v>
      </c>
      <c s="17" r="D37">
        <v>3.85</v>
      </c>
    </row>
    <row r="38">
      <c t="str" r="A38">
        <v>PQ2008</v>
      </c>
      <c t="str" r="B38">
        <v>Black/White d20</v>
      </c>
      <c r="C38">
        <v>10</v>
      </c>
      <c s="17" r="D38">
        <v>0.55</v>
      </c>
    </row>
    <row r="39">
      <c t="str" r="A39">
        <v>'01121</v>
      </c>
      <c t="str" r="B39">
        <v>Clear Tubed Gaming Stones</v>
      </c>
      <c r="C39">
        <v>2</v>
      </c>
      <c s="17" r="D39">
        <v>2.39</v>
      </c>
    </row>
    <row r="40">
      <c t="str" r="A40">
        <v>'00023</v>
      </c>
      <c t="str" r="B40">
        <v>Dice Boot </v>
      </c>
      <c r="C40">
        <v>1</v>
      </c>
      <c s="17" r="D40">
        <v>19.95</v>
      </c>
    </row>
    <row r="41">
      <c t="str" r="A41">
        <v>'00501</v>
      </c>
      <c t="str" r="B41">
        <v>1 minute sand timer</v>
      </c>
      <c r="C41">
        <v>1</v>
      </c>
      <c s="17" r="D41">
        <v>1.6</v>
      </c>
    </row>
    <row r="42">
      <c t="str" r="A42">
        <v>'00503</v>
      </c>
      <c t="str" r="B42">
        <v>3 minute sand timer</v>
      </c>
      <c r="C42">
        <v>1</v>
      </c>
      <c s="17" r="D42">
        <v>1.6</v>
      </c>
    </row>
    <row r="43">
      <c t="str" r="A43">
        <v>25338</v>
      </c>
      <c t="str" r="B43">
        <v>Blue Stars Polyhedral 7 dice set</v>
      </c>
      <c r="C43">
        <v>1</v>
      </c>
      <c s="17" r="D43">
        <v>5.95</v>
      </c>
    </row>
    <row r="44">
      <c t="str" r="A44">
        <v>25703</v>
      </c>
      <c t="str" r="B44">
        <v>Fire 16 mm dice block</v>
      </c>
      <c r="C44">
        <v>1</v>
      </c>
      <c s="17" r="D44">
        <v>5.95</v>
      </c>
    </row>
    <row r="45">
      <c t="str" r="A45">
        <v>25935</v>
      </c>
      <c t="str" r="B45">
        <v>Golden Recon 12 mm dice block</v>
      </c>
      <c r="C45">
        <v>1</v>
      </c>
      <c s="17" r="D45">
        <v>8.5</v>
      </c>
    </row>
    <row r="46">
      <c t="str" r="A46">
        <v>25116</v>
      </c>
      <c t="str" r="B46">
        <v>Sea polyhedral 10 d 10 set</v>
      </c>
      <c r="C46">
        <v>1</v>
      </c>
      <c s="17" r="D46">
        <v>8.5</v>
      </c>
    </row>
    <row r="47">
      <c t="str" r="A47">
        <v>2378</v>
      </c>
      <c t="str" r="B47">
        <v>Small black cloth bag</v>
      </c>
      <c r="C47">
        <v>1</v>
      </c>
      <c s="17" r="D47">
        <v>1.75</v>
      </c>
    </row>
    <row r="48">
      <c t="str" r="A48">
        <v>52105</v>
      </c>
      <c t="str" r="B48">
        <v>Key Chain d12 or d20 silver</v>
      </c>
      <c r="C48">
        <v>1</v>
      </c>
      <c s="17" r="D48">
        <v>18</v>
      </c>
    </row>
    <row r="49">
      <c t="str" r="A49">
        <v>26429</v>
      </c>
      <c t="str" r="B49">
        <v>Gemini™ Polyhedral Blue-red w/gold 7-Die Set</v>
      </c>
      <c r="C49">
        <v>1</v>
      </c>
      <c s="17" r="D49">
        <v>9.98</v>
      </c>
    </row>
    <row r="50">
      <c t="str" r="A50">
        <v>27220</v>
      </c>
      <c t="str" r="B50">
        <v>Borealis™ Aquerple™/black Set of Ten d10's</v>
      </c>
      <c r="C50">
        <v>1</v>
      </c>
      <c s="17" r="D50">
        <v>13.98</v>
      </c>
    </row>
    <row r="51">
      <c t="str" r="A51">
        <v>2376</v>
      </c>
      <c t="str" r="B51">
        <v>Suedecloth Dice Bag (S): Royal Blue</v>
      </c>
      <c r="C51">
        <v>1</v>
      </c>
      <c s="17" r="D51">
        <v>1.75</v>
      </c>
    </row>
    <row r="52">
      <c t="str" r="A52">
        <v>25310</v>
      </c>
      <c t="str" r="B52">
        <v>Earth Speckled Dice</v>
      </c>
      <c r="C52">
        <v>1</v>
      </c>
      <c s="17" r="D52">
        <v>5.95</v>
      </c>
    </row>
    <row r="53">
      <c t="str" r="A53">
        <v>25303</v>
      </c>
      <c t="str" r="B53">
        <v>Fire Speckled Dice</v>
      </c>
      <c r="C53">
        <v>1</v>
      </c>
      <c s="17" r="D53">
        <v>5.95</v>
      </c>
    </row>
    <row r="54">
      <c t="str" r="A54">
        <v>25306</v>
      </c>
      <c t="str" r="B54">
        <v>Water Speckled Dice</v>
      </c>
      <c r="C54">
        <v>1</v>
      </c>
      <c s="17" r="D54">
        <v>5.95</v>
      </c>
    </row>
    <row r="55">
      <c t="str" r="A55">
        <v>26439</v>
      </c>
      <c t="str" r="B55">
        <v>Black-Green w/gold Gemini Dice</v>
      </c>
      <c r="C55">
        <v>1</v>
      </c>
      <c s="17" r="D55">
        <v>9.98</v>
      </c>
    </row>
    <row r="56">
      <c t="str" r="A56">
        <v>26436</v>
      </c>
      <c t="str" r="B56">
        <v>Blue-Green w/gold Gemini Dice</v>
      </c>
      <c r="C56">
        <v>1</v>
      </c>
      <c s="17" r="D56">
        <v>9.98</v>
      </c>
    </row>
    <row r="57">
      <c t="str" r="A57">
        <v>26438</v>
      </c>
      <c t="str" r="B57">
        <v>Green-Teal (trans) w/gld Gemini Dice</v>
      </c>
      <c r="C57">
        <v>1</v>
      </c>
      <c s="17" r="D57">
        <v>11.95</v>
      </c>
    </row>
    <row r="58">
      <c t="str" r="A58">
        <v>96246</v>
      </c>
      <c t="str" r="B58">
        <v>Reversible Battlemat™ 1" Squares &amp; 1" Hexes (23 1/2" x 26" Playing Surface)</v>
      </c>
      <c r="C58">
        <v>0</v>
      </c>
      <c s="17" r="D58">
        <v>22.98</v>
      </c>
    </row>
    <row r="59">
      <c t="str" r="A59">
        <v>29910</v>
      </c>
      <c t="str" r="B59">
        <v> Best of Chessex™ 7 Die Polyhedral Dice Set Sampler (Opaque, Speckled, Translucent)</v>
      </c>
      <c r="C59">
        <v>2</v>
      </c>
      <c s="17" r="D59">
        <v>201.28</v>
      </c>
    </row>
    <row r="60">
      <c t="str" r="A60">
        <v>CHX 29021</v>
      </c>
      <c t="str" r="B60">
        <v>Gold Plated Micro Metal 7 Dice Set</v>
      </c>
      <c r="C60">
        <v>2</v>
      </c>
      <c s="17" r="D60">
        <v>7</v>
      </c>
    </row>
    <row r="61">
      <c t="str" r="A61">
        <v>CHX 29022</v>
      </c>
      <c t="str" r="B61">
        <v>Silver Plated Micro Metal 7 Dice Set</v>
      </c>
      <c r="C61">
        <v>1</v>
      </c>
      <c s="17" r="D61">
        <v>7</v>
      </c>
    </row>
    <row r="62">
      <c t="str" r="A62">
        <v>CHX 52005</v>
      </c>
      <c t="str" r="B62">
        <v>Old Copper Key Chain d20 Dragon's Claw Dice Holder Jewellery</v>
      </c>
      <c r="C62">
        <v>1</v>
      </c>
      <c s="17" r="D62">
        <v>18</v>
      </c>
    </row>
    <row r="63">
      <c t="str" r="A63">
        <v>23</v>
      </c>
      <c t="str" r="B63">
        <v>Dice Boot</v>
      </c>
      <c r="C63">
        <v>0</v>
      </c>
      <c s="17" r="D63">
        <v>19.95</v>
      </c>
    </row>
    <row r="64">
      <c t="str" r="A64">
        <v>29950</v>
      </c>
      <c t="str" r="B64">
        <v>Small Sampler: Empty</v>
      </c>
      <c r="C64">
        <v>1</v>
      </c>
      <c s="17" r="D64">
        <v>17</v>
      </c>
    </row>
    <row r="65">
      <c t="str" r="A65">
        <v>3154</v>
      </c>
      <c t="str" r="B65">
        <v>Water Soluble Markers: 4-Pack (1 each Red, Blue, Green, and Black)</v>
      </c>
      <c r="C65">
        <v>2</v>
      </c>
      <c s="17" r="D65">
        <v>7.99</v>
      </c>
    </row>
    <row r="66">
      <c t="str" r="A66">
        <v>3159</v>
      </c>
      <c t="str" r="B66">
        <v>Single Water Soluble Marker: Black</v>
      </c>
      <c r="C66">
        <v>2</v>
      </c>
      <c s="17" r="D66">
        <v>1.99</v>
      </c>
    </row>
    <row r="67">
      <c t="str" r="A67">
        <v>29410</v>
      </c>
      <c t="str" r="B67">
        <v>Opaque Bag of 50 Assorted Polyhedral d10 Dice</v>
      </c>
      <c r="C67">
        <v>1</v>
      </c>
      <c s="17" r="D67">
        <v>26.4</v>
      </c>
    </row>
    <row r="68">
      <c t="str" r="A68">
        <v>25415</v>
      </c>
      <c t="str" r="B68">
        <v>Opaque Polyhedral Dusty Green w/copper 7-Die Set</v>
      </c>
      <c r="C68">
        <v>0</v>
      </c>
      <c s="17" r="D68">
        <v>3.85</v>
      </c>
    </row>
    <row r="69">
      <c t="str" r="A69">
        <v>25426</v>
      </c>
      <c t="str" r="B69">
        <v>Opaque Polyhedral Dusty Blue/copper 7-Die Set</v>
      </c>
      <c r="C69">
        <v>2</v>
      </c>
      <c s="17" r="D69">
        <v>3.85</v>
      </c>
    </row>
    <row r="70">
      <c t="str" r="A70">
        <v>25428</v>
      </c>
      <c t="str" r="B70">
        <v>Opaque Polyhedral Black/gold 7-Die Set</v>
      </c>
      <c r="C70">
        <v>2</v>
      </c>
      <c s="17" r="D70">
        <v>3.85</v>
      </c>
    </row>
    <row r="71">
      <c t="str" r="A71">
        <v>25420</v>
      </c>
      <c t="str" r="B71">
        <v>Opaque Polyhedral Dark Grey w/copper 7-Die Set</v>
      </c>
      <c r="C71">
        <v>2</v>
      </c>
      <c s="17" r="D71">
        <v>3.85</v>
      </c>
    </row>
    <row r="72">
      <c t="str" r="A72">
        <v>26218</v>
      </c>
      <c t="str" r="B72">
        <v>Opaque Black/red Set of Ten d10's</v>
      </c>
      <c r="C72">
        <v>2</v>
      </c>
      <c s="17" r="D72">
        <v>3.85</v>
      </c>
    </row>
    <row r="73">
      <c t="str" r="A73">
        <v>25403</v>
      </c>
      <c t="str" r="B73">
        <v>Opaque Polyhedral Orange/black 7-Die Set</v>
      </c>
      <c r="C73">
        <v>2</v>
      </c>
      <c s="17" r="D73">
        <v>3.85</v>
      </c>
    </row>
    <row r="74">
      <c t="str" r="A74">
        <v>25814</v>
      </c>
      <c t="str" r="B74">
        <v>Opaque 12mm d6 Red/black Dice Block™ (36 dice)</v>
      </c>
      <c r="C74">
        <v>1</v>
      </c>
      <c s="17" r="D74">
        <v>5.95</v>
      </c>
    </row>
    <row r="75">
      <c t="str" r="A75">
        <v>27693</v>
      </c>
      <c t="str" r="B75">
        <v>Lustrous™ 16mm d6 Gold/silver Dice Block™ (12 dice)</v>
      </c>
      <c r="C75">
        <v>1</v>
      </c>
      <c s="17" r="D75">
        <v>9.98</v>
      </c>
    </row>
    <row r="76">
      <c t="str" r="A76">
        <v>PQ1115</v>
      </c>
      <c t="str" r="B76">
        <v>Opaque Polyhedral Dusty Green/copper Tens 10™</v>
      </c>
      <c r="C76">
        <v>6</v>
      </c>
      <c s="17" r="D76">
        <v>0.55</v>
      </c>
    </row>
    <row r="77">
      <c t="str" r="A77">
        <v>PQ1116</v>
      </c>
      <c t="str" r="B77">
        <v>Opaque Polyhedral Light Blue/white Tens 10™</v>
      </c>
      <c r="C77">
        <v>6</v>
      </c>
      <c r="D77">
        <v>0.55</v>
      </c>
    </row>
    <row r="78">
      <c t="str" r="A78">
        <v>PQ1117</v>
      </c>
      <c t="str" r="B78">
        <v>Opaque Polyhedral Purple/red Tens 10™</v>
      </c>
      <c r="C78">
        <v>6</v>
      </c>
      <c s="17" r="D78">
        <v>0.55</v>
      </c>
    </row>
    <row r="79">
      <c t="str" r="A79">
        <v>PQ1118</v>
      </c>
      <c t="str" r="B79">
        <v>Opaque Polyhedral Black/red Tens 10™</v>
      </c>
      <c r="C79">
        <v>6</v>
      </c>
      <c r="D79">
        <v>0.55</v>
      </c>
    </row>
    <row r="80">
      <c t="str" r="A80">
        <v>PQ1120</v>
      </c>
      <c t="str" r="B80">
        <v>Opaque Polyhedral Dark Grey/copper Tens 10™</v>
      </c>
      <c r="C80">
        <v>6</v>
      </c>
      <c r="D80">
        <v>0.55</v>
      </c>
    </row>
    <row r="81">
      <c t="str" r="A81">
        <v>PQ1125</v>
      </c>
      <c t="str" r="B81">
        <v>Opaque Polyhedral Dusty Blue/copper Tens 10™</v>
      </c>
      <c r="C81">
        <v>6</v>
      </c>
      <c s="17" r="D81">
        <v>0.55</v>
      </c>
    </row>
    <row r="82">
      <c r="C82">
        <v>6</v>
      </c>
      <c s="17" r="D82">
        <v>0.55</v>
      </c>
    </row>
    <row r="83">
      <c s="17" r="D83"/>
    </row>
    <row r="84">
      <c s="17" r="D84"/>
    </row>
    <row r="85">
      <c s="17" r="D85"/>
    </row>
    <row r="86">
      <c t="s" s="14" r="C86">
        <v>228</v>
      </c>
      <c r="D86">
        <f> SumProduct(D2:D78,C2:C78)</f>
        <v>1158.39</v>
      </c>
    </row>
    <row r="87">
      <c t="s" s="14" r="C87">
        <v>240</v>
      </c>
      <c s="17" r="D87">
        <f>0.5*D86</f>
        <v>579.195</v>
      </c>
    </row>
    <row r="88">
      <c s="17" r="D88"/>
    </row>
    <row r="89">
      <c s="17" r="D89"/>
    </row>
    <row r="90">
      <c s="17" r="D90"/>
    </row>
    <row r="91">
      <c s="17" r="D91"/>
    </row>
    <row r="92">
      <c s="17" r="D92"/>
    </row>
    <row r="93">
      <c s="17" r="D93"/>
    </row>
    <row r="94">
      <c s="17" r="D94"/>
    </row>
    <row r="95">
      <c s="17" r="D95"/>
    </row>
    <row r="96">
      <c s="17" r="D96"/>
    </row>
    <row r="97">
      <c s="17" r="D97"/>
    </row>
    <row r="98">
      <c s="17" r="D98"/>
    </row>
    <row r="99">
      <c s="17" r="D99"/>
    </row>
    <row r="100">
      <c s="17" r="D100"/>
    </row>
  </sheetData>
</worksheet>
</file>